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7455"/>
  </bookViews>
  <sheets>
    <sheet name="2018" sheetId="7" r:id="rId1"/>
  </sheets>
  <calcPr calcId="125725"/>
</workbook>
</file>

<file path=xl/calcChain.xml><?xml version="1.0" encoding="utf-8"?>
<calcChain xmlns="http://schemas.openxmlformats.org/spreadsheetml/2006/main">
  <c r="F66" i="7"/>
  <c r="F74"/>
  <c r="F73"/>
  <c r="F72"/>
  <c r="F71"/>
  <c r="F70"/>
  <c r="F69"/>
  <c r="F68"/>
  <c r="F67"/>
  <c r="F65"/>
  <c r="F64"/>
  <c r="F63"/>
  <c r="B74"/>
  <c r="B73"/>
  <c r="B69"/>
  <c r="B68"/>
  <c r="B63"/>
  <c r="F62"/>
  <c r="B62"/>
  <c r="F61"/>
  <c r="H48"/>
  <c r="O48"/>
  <c r="F13" l="1"/>
  <c r="F24"/>
  <c r="F18"/>
  <c r="F20"/>
  <c r="C25" l="1"/>
  <c r="D25"/>
  <c r="E25"/>
  <c r="F25"/>
  <c r="G25"/>
  <c r="H25"/>
  <c r="I25"/>
  <c r="J25"/>
  <c r="K25"/>
  <c r="L25"/>
  <c r="M25"/>
  <c r="V32"/>
  <c r="V48" s="1"/>
  <c r="U32"/>
  <c r="U48" s="1"/>
  <c r="O24"/>
  <c r="O23"/>
  <c r="B25"/>
  <c r="T32" l="1"/>
  <c r="S32"/>
  <c r="R32"/>
  <c r="R48" s="1"/>
  <c r="Q32"/>
  <c r="Q48" s="1"/>
  <c r="P32"/>
  <c r="P48" s="1"/>
  <c r="O32"/>
  <c r="N32"/>
  <c r="M32"/>
  <c r="L32"/>
  <c r="K32"/>
  <c r="K48" s="1"/>
  <c r="J32"/>
  <c r="J48" s="1"/>
  <c r="I32"/>
  <c r="I48" s="1"/>
  <c r="H32"/>
  <c r="G32"/>
  <c r="F32"/>
  <c r="E32"/>
  <c r="D32"/>
  <c r="C32"/>
  <c r="B32"/>
  <c r="B48" s="1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T48" l="1"/>
  <c r="F48"/>
  <c r="D48"/>
  <c r="M48"/>
  <c r="B54"/>
  <c r="B58" s="1"/>
  <c r="F54" s="1"/>
  <c r="O25"/>
</calcChain>
</file>

<file path=xl/sharedStrings.xml><?xml version="1.0" encoding="utf-8"?>
<sst xmlns="http://schemas.openxmlformats.org/spreadsheetml/2006/main" count="183" uniqueCount="81">
  <si>
    <t>reg.nr. konto nr. 3572 484874</t>
  </si>
  <si>
    <t>Loop</t>
  </si>
  <si>
    <t>Claus</t>
  </si>
  <si>
    <t>Bitten</t>
  </si>
  <si>
    <t>Morten</t>
  </si>
  <si>
    <t>Dytter</t>
  </si>
  <si>
    <t>Palle</t>
  </si>
  <si>
    <t>Lene</t>
  </si>
  <si>
    <t>Marianne</t>
  </si>
  <si>
    <t>Allan</t>
  </si>
  <si>
    <t>Birger</t>
  </si>
  <si>
    <t>Charlotte</t>
  </si>
  <si>
    <t>Lars S.</t>
  </si>
  <si>
    <t>Lene S.</t>
  </si>
  <si>
    <t>Carsten</t>
  </si>
  <si>
    <t>Natasja</t>
  </si>
  <si>
    <t>Steffen</t>
  </si>
  <si>
    <t>Total</t>
  </si>
  <si>
    <t>Gul baggrund betyder, at man har haft afbud</t>
  </si>
  <si>
    <t>Topscorer</t>
  </si>
  <si>
    <t>Bundskrab</t>
  </si>
  <si>
    <t>Lene C</t>
  </si>
  <si>
    <t>Fam. Jørgensen</t>
  </si>
  <si>
    <t>Fam. Stald</t>
  </si>
  <si>
    <t>Fam. Puge</t>
  </si>
  <si>
    <t>Fam. Loop</t>
  </si>
  <si>
    <t>Skylder</t>
  </si>
  <si>
    <t>Jørgensen</t>
  </si>
  <si>
    <t>Stald</t>
  </si>
  <si>
    <t>Lene C.</t>
  </si>
  <si>
    <t>Puge</t>
  </si>
  <si>
    <t>Lars</t>
  </si>
  <si>
    <t>røde tal betyder, at man har betalt forud</t>
  </si>
  <si>
    <t>Pr. næse</t>
  </si>
  <si>
    <t>Klub indtægt</t>
  </si>
  <si>
    <t>Kort</t>
  </si>
  <si>
    <t>Klub formue</t>
  </si>
  <si>
    <t>betalt januar</t>
  </si>
  <si>
    <t>betalt februar</t>
  </si>
  <si>
    <t>Mona</t>
  </si>
  <si>
    <t>Ken</t>
  </si>
  <si>
    <t xml:space="preserve">betalt marts </t>
  </si>
  <si>
    <t>betalt marts</t>
  </si>
  <si>
    <t>betalt april</t>
  </si>
  <si>
    <t>betalt maj</t>
  </si>
  <si>
    <t>betalt juni</t>
  </si>
  <si>
    <t>betalt juli</t>
  </si>
  <si>
    <t>betalt august</t>
  </si>
  <si>
    <t>betalt september</t>
  </si>
  <si>
    <t>betalt oktober</t>
  </si>
  <si>
    <t>betalt november</t>
  </si>
  <si>
    <t>betalt december</t>
  </si>
  <si>
    <t>Kim</t>
  </si>
  <si>
    <t>overført fra 2017</t>
  </si>
  <si>
    <t>12.01.2018</t>
  </si>
  <si>
    <t>Julie</t>
  </si>
  <si>
    <t>Peter</t>
  </si>
  <si>
    <t>02.02.2018</t>
  </si>
  <si>
    <t>Sandet</t>
  </si>
  <si>
    <t>02.03.2018</t>
  </si>
  <si>
    <t>06.04.2018</t>
  </si>
  <si>
    <t>04.05.2018</t>
  </si>
  <si>
    <t>01.06.2018</t>
  </si>
  <si>
    <t>Mona/Ken</t>
  </si>
  <si>
    <t>06.07.2017</t>
  </si>
  <si>
    <t>03.08.2018</t>
  </si>
  <si>
    <t>Julie/Peter</t>
  </si>
  <si>
    <t>07.09.2018</t>
  </si>
  <si>
    <t>05.10.2018</t>
  </si>
  <si>
    <t>02.11.2018</t>
  </si>
  <si>
    <t>07.12.2018</t>
  </si>
  <si>
    <t>Sort baggrund betyder, at man ikke har meldt afbud rettidigt, hvilket iflg. vedtægterne betyder bøde på 50 kr. eller gebyr for for sen betaling</t>
  </si>
  <si>
    <t>i kassen</t>
  </si>
  <si>
    <t>skylder</t>
  </si>
  <si>
    <t>til udbetaling</t>
  </si>
  <si>
    <t>udbetalt</t>
  </si>
  <si>
    <t>Mona og Ken</t>
  </si>
  <si>
    <t>Julie og Peter</t>
  </si>
  <si>
    <t>Depositum</t>
  </si>
  <si>
    <t>overført til 2019</t>
  </si>
  <si>
    <t>03.02.2019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</si>
</sst>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ont="1"/>
    <xf numFmtId="14" fontId="1" fillId="0" borderId="0" xfId="1" applyNumberFormat="1" applyFont="1" applyFill="1"/>
    <xf numFmtId="14" fontId="1" fillId="0" borderId="0" xfId="1" applyNumberFormat="1" applyFill="1"/>
    <xf numFmtId="16" fontId="1" fillId="0" borderId="0" xfId="1" applyNumberFormat="1" applyFont="1" applyFill="1"/>
    <xf numFmtId="0" fontId="1" fillId="0" borderId="0" xfId="1" applyFont="1" applyFill="1"/>
    <xf numFmtId="16" fontId="1" fillId="0" borderId="0" xfId="1" applyNumberFormat="1" applyFill="1"/>
    <xf numFmtId="0" fontId="1" fillId="3" borderId="0" xfId="1" applyFill="1"/>
    <xf numFmtId="0" fontId="1" fillId="4" borderId="0" xfId="1" applyFill="1"/>
    <xf numFmtId="0" fontId="3" fillId="5" borderId="0" xfId="1" applyFont="1" applyFill="1" applyAlignment="1">
      <alignment wrapText="1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  <xf numFmtId="0" fontId="1" fillId="0" borderId="3" xfId="1" applyFill="1" applyBorder="1" applyAlignment="1">
      <alignment horizontal="right"/>
    </xf>
    <xf numFmtId="0" fontId="1" fillId="0" borderId="2" xfId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1" fillId="0" borderId="1" xfId="1" applyFill="1" applyBorder="1" applyAlignment="1">
      <alignment horizontal="right"/>
    </xf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" xfId="1" applyFill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6" xfId="1" applyFont="1" applyFill="1" applyBorder="1"/>
    <xf numFmtId="0" fontId="2" fillId="0" borderId="5" xfId="1" applyFont="1" applyFill="1" applyBorder="1"/>
    <xf numFmtId="0" fontId="2" fillId="0" borderId="4" xfId="1" applyFont="1" applyFill="1" applyBorder="1"/>
    <xf numFmtId="0" fontId="1" fillId="0" borderId="6" xfId="1" applyFill="1" applyBorder="1"/>
    <xf numFmtId="0" fontId="1" fillId="0" borderId="5" xfId="1" applyFill="1" applyBorder="1"/>
    <xf numFmtId="0" fontId="1" fillId="0" borderId="7" xfId="1" applyBorder="1"/>
    <xf numFmtId="164" fontId="1" fillId="0" borderId="8" xfId="1" applyNumberFormat="1" applyBorder="1"/>
    <xf numFmtId="164" fontId="1" fillId="0" borderId="9" xfId="1" applyNumberFormat="1" applyBorder="1"/>
    <xf numFmtId="164" fontId="1" fillId="0" borderId="7" xfId="1" applyNumberFormat="1" applyBorder="1"/>
    <xf numFmtId="0" fontId="4" fillId="0" borderId="10" xfId="1" applyFont="1" applyFill="1" applyBorder="1" applyAlignment="1">
      <alignment horizontal="center"/>
    </xf>
    <xf numFmtId="0" fontId="1" fillId="0" borderId="11" xfId="1" applyFill="1" applyBorder="1"/>
    <xf numFmtId="0" fontId="4" fillId="0" borderId="12" xfId="1" applyFont="1" applyFill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" fillId="0" borderId="11" xfId="1" applyBorder="1"/>
    <xf numFmtId="0" fontId="4" fillId="0" borderId="10" xfId="1" applyFont="1" applyBorder="1" applyAlignment="1">
      <alignment horizontal="center"/>
    </xf>
    <xf numFmtId="0" fontId="4" fillId="0" borderId="11" xfId="1" applyFont="1" applyBorder="1"/>
    <xf numFmtId="0" fontId="5" fillId="0" borderId="11" xfId="1" applyFont="1" applyBorder="1"/>
    <xf numFmtId="2" fontId="1" fillId="0" borderId="0" xfId="1" applyNumberFormat="1"/>
    <xf numFmtId="0" fontId="2" fillId="0" borderId="0" xfId="1" applyFont="1"/>
    <xf numFmtId="0" fontId="2" fillId="0" borderId="13" xfId="1" applyFont="1" applyBorder="1"/>
    <xf numFmtId="164" fontId="2" fillId="0" borderId="0" xfId="1" applyNumberFormat="1" applyFont="1" applyBorder="1"/>
    <xf numFmtId="0" fontId="2" fillId="0" borderId="0" xfId="1" applyFont="1" applyBorder="1"/>
    <xf numFmtId="0" fontId="1" fillId="6" borderId="0" xfId="1" applyFont="1" applyFill="1"/>
    <xf numFmtId="0" fontId="1" fillId="7" borderId="0" xfId="1" applyFont="1" applyFill="1"/>
    <xf numFmtId="0" fontId="1" fillId="8" borderId="0" xfId="1" applyFont="1" applyFill="1"/>
    <xf numFmtId="0" fontId="1" fillId="0" borderId="10" xfId="1" applyBorder="1"/>
    <xf numFmtId="0" fontId="1" fillId="0" borderId="1" xfId="1" applyBorder="1"/>
    <xf numFmtId="0" fontId="6" fillId="9" borderId="0" xfId="1" applyFont="1" applyFill="1"/>
    <xf numFmtId="0" fontId="1" fillId="10" borderId="0" xfId="1" applyFont="1" applyFill="1"/>
    <xf numFmtId="0" fontId="1" fillId="0" borderId="12" xfId="1" applyBorder="1"/>
    <xf numFmtId="0" fontId="1" fillId="0" borderId="2" xfId="1" applyBorder="1"/>
    <xf numFmtId="0" fontId="1" fillId="0" borderId="3" xfId="1" applyBorder="1"/>
    <xf numFmtId="0" fontId="4" fillId="0" borderId="11" xfId="1" applyFont="1" applyBorder="1" applyAlignment="1">
      <alignment horizontal="center"/>
    </xf>
    <xf numFmtId="14" fontId="1" fillId="0" borderId="0" xfId="1" applyNumberFormat="1"/>
    <xf numFmtId="0" fontId="7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topLeftCell="A48" zoomScaleNormal="100" workbookViewId="0">
      <selection activeCell="G70" sqref="G70"/>
    </sheetView>
  </sheetViews>
  <sheetFormatPr defaultColWidth="9.140625" defaultRowHeight="12.75"/>
  <cols>
    <col min="1" max="1" width="21.85546875" style="3" bestFit="1" customWidth="1"/>
    <col min="2" max="2" width="10.140625" style="3" customWidth="1"/>
    <col min="3" max="3" width="10.140625" style="3" bestFit="1" customWidth="1"/>
    <col min="4" max="6" width="10.140625" style="3" customWidth="1"/>
    <col min="7" max="7" width="10.5703125" style="3" customWidth="1"/>
    <col min="8" max="8" width="10.140625" style="3" customWidth="1"/>
    <col min="9" max="9" width="10.140625" style="3" bestFit="1" customWidth="1"/>
    <col min="10" max="11" width="10.140625" style="3" customWidth="1"/>
    <col min="12" max="12" width="10.140625" style="3" bestFit="1" customWidth="1"/>
    <col min="13" max="13" width="10.85546875" style="3" bestFit="1" customWidth="1"/>
    <col min="14" max="14" width="9.28515625" style="3" bestFit="1" customWidth="1"/>
    <col min="15" max="18" width="14" style="3" bestFit="1" customWidth="1"/>
    <col min="19" max="19" width="9.28515625" style="3" bestFit="1" customWidth="1"/>
    <col min="20" max="20" width="10.140625" style="3" bestFit="1" customWidth="1"/>
    <col min="21" max="22" width="9.28515625" style="3" customWidth="1"/>
    <col min="23" max="24" width="9.28515625" style="3" bestFit="1" customWidth="1"/>
    <col min="25" max="16384" width="9.140625" style="3"/>
  </cols>
  <sheetData>
    <row r="1" spans="1:16">
      <c r="A1" s="1" t="s">
        <v>0</v>
      </c>
      <c r="B1" s="2"/>
      <c r="C1" s="2"/>
      <c r="D1" s="2"/>
      <c r="E1" s="2"/>
    </row>
    <row r="2" spans="1:16">
      <c r="A2" s="4"/>
      <c r="B2" s="5" t="s">
        <v>1</v>
      </c>
      <c r="C2" s="5" t="s">
        <v>28</v>
      </c>
      <c r="D2" s="5" t="s">
        <v>58</v>
      </c>
      <c r="E2" s="5" t="s">
        <v>27</v>
      </c>
      <c r="F2" s="6" t="s">
        <v>5</v>
      </c>
      <c r="G2" s="6" t="s">
        <v>30</v>
      </c>
      <c r="H2" s="3" t="s">
        <v>63</v>
      </c>
      <c r="I2" s="3" t="s">
        <v>2</v>
      </c>
      <c r="J2" s="3" t="s">
        <v>66</v>
      </c>
      <c r="K2" s="3" t="s">
        <v>31</v>
      </c>
      <c r="L2" s="3" t="s">
        <v>52</v>
      </c>
      <c r="M2" s="3" t="s">
        <v>6</v>
      </c>
    </row>
    <row r="3" spans="1:16">
      <c r="A3" s="4"/>
      <c r="B3" s="7" t="s">
        <v>54</v>
      </c>
      <c r="C3" s="8" t="s">
        <v>57</v>
      </c>
      <c r="D3" s="8" t="s">
        <v>59</v>
      </c>
      <c r="E3" s="8" t="s">
        <v>60</v>
      </c>
      <c r="F3" s="3" t="s">
        <v>61</v>
      </c>
      <c r="G3" s="3" t="s">
        <v>62</v>
      </c>
      <c r="H3" s="3" t="s">
        <v>64</v>
      </c>
      <c r="I3" s="3" t="s">
        <v>65</v>
      </c>
      <c r="J3" s="3" t="s">
        <v>67</v>
      </c>
      <c r="K3" s="3" t="s">
        <v>68</v>
      </c>
      <c r="L3" s="3" t="s">
        <v>69</v>
      </c>
      <c r="M3" s="3" t="s">
        <v>70</v>
      </c>
    </row>
    <row r="4" spans="1:16">
      <c r="A4" s="9" t="s">
        <v>2</v>
      </c>
      <c r="B4" s="53">
        <v>407</v>
      </c>
      <c r="C4" s="51">
        <v>478</v>
      </c>
      <c r="D4" s="51">
        <v>493</v>
      </c>
      <c r="E4" s="53">
        <v>528</v>
      </c>
      <c r="F4" s="51">
        <v>481</v>
      </c>
      <c r="G4" s="51">
        <v>485</v>
      </c>
      <c r="H4" s="51">
        <v>473</v>
      </c>
      <c r="I4" s="53">
        <v>342</v>
      </c>
      <c r="J4" s="51">
        <v>431</v>
      </c>
      <c r="K4" s="51">
        <v>484</v>
      </c>
      <c r="L4" s="56">
        <v>510</v>
      </c>
      <c r="M4" s="51">
        <v>509</v>
      </c>
      <c r="N4" s="10"/>
      <c r="O4" s="10">
        <f t="shared" ref="O4:O24" si="0">SUM(B4:M4)</f>
        <v>5621</v>
      </c>
      <c r="P4" s="3" t="s">
        <v>2</v>
      </c>
    </row>
    <row r="5" spans="1:16">
      <c r="A5" s="9" t="s">
        <v>3</v>
      </c>
      <c r="B5" s="51">
        <v>436</v>
      </c>
      <c r="C5" s="53">
        <v>459</v>
      </c>
      <c r="D5" s="10">
        <v>549</v>
      </c>
      <c r="E5" s="10">
        <v>348</v>
      </c>
      <c r="F5" s="53">
        <v>359</v>
      </c>
      <c r="G5" s="10">
        <v>530</v>
      </c>
      <c r="H5" s="10">
        <v>455</v>
      </c>
      <c r="I5" s="51">
        <v>468</v>
      </c>
      <c r="J5" s="51">
        <v>431</v>
      </c>
      <c r="K5" s="10">
        <v>530</v>
      </c>
      <c r="L5" s="51">
        <v>460</v>
      </c>
      <c r="M5" s="10">
        <v>422</v>
      </c>
      <c r="N5" s="10"/>
      <c r="O5" s="10">
        <f t="shared" si="0"/>
        <v>5447</v>
      </c>
      <c r="P5" s="3" t="s">
        <v>3</v>
      </c>
    </row>
    <row r="6" spans="1:16">
      <c r="A6" s="9" t="s">
        <v>4</v>
      </c>
      <c r="B6" s="51">
        <v>436</v>
      </c>
      <c r="C6" s="10">
        <v>420</v>
      </c>
      <c r="D6" s="10">
        <v>333</v>
      </c>
      <c r="E6" s="10">
        <v>684</v>
      </c>
      <c r="F6" s="51">
        <v>481</v>
      </c>
      <c r="G6" s="10">
        <v>389</v>
      </c>
      <c r="H6" s="10">
        <v>371</v>
      </c>
      <c r="I6" s="51">
        <v>468</v>
      </c>
      <c r="J6" s="51">
        <v>431</v>
      </c>
      <c r="K6" s="53">
        <v>495</v>
      </c>
      <c r="L6" s="51">
        <v>460</v>
      </c>
      <c r="M6" s="51">
        <v>509</v>
      </c>
      <c r="N6" s="10"/>
      <c r="O6" s="10">
        <f t="shared" si="0"/>
        <v>5477</v>
      </c>
      <c r="P6" s="3" t="s">
        <v>4</v>
      </c>
    </row>
    <row r="7" spans="1:16">
      <c r="A7" s="9"/>
      <c r="B7" s="10"/>
      <c r="C7" s="53"/>
      <c r="D7" s="10"/>
      <c r="E7" s="10"/>
      <c r="F7" s="10"/>
      <c r="G7" s="10"/>
      <c r="H7" s="10"/>
      <c r="I7" s="53"/>
      <c r="J7" s="10"/>
      <c r="K7" s="10"/>
      <c r="L7" s="53"/>
      <c r="M7" s="10"/>
      <c r="N7" s="10"/>
      <c r="O7" s="10">
        <f t="shared" si="0"/>
        <v>0</v>
      </c>
      <c r="P7" s="5"/>
    </row>
    <row r="8" spans="1:16">
      <c r="A8" s="9" t="s">
        <v>5</v>
      </c>
      <c r="B8" s="51">
        <v>436</v>
      </c>
      <c r="C8" s="53">
        <v>339</v>
      </c>
      <c r="D8" s="53">
        <v>356</v>
      </c>
      <c r="E8" s="10">
        <v>404</v>
      </c>
      <c r="F8" s="10">
        <v>360</v>
      </c>
      <c r="G8" s="10">
        <v>646</v>
      </c>
      <c r="H8" s="10">
        <v>409</v>
      </c>
      <c r="I8" s="51">
        <v>468</v>
      </c>
      <c r="J8" s="53">
        <v>328</v>
      </c>
      <c r="K8" s="10">
        <v>554</v>
      </c>
      <c r="L8" s="56">
        <v>510</v>
      </c>
      <c r="M8" s="10">
        <v>348</v>
      </c>
      <c r="N8" s="10"/>
      <c r="O8" s="10">
        <f t="shared" si="0"/>
        <v>5158</v>
      </c>
      <c r="P8" s="3" t="s">
        <v>5</v>
      </c>
    </row>
    <row r="9" spans="1:16">
      <c r="A9" s="9" t="s">
        <v>6</v>
      </c>
      <c r="B9" s="51">
        <v>436</v>
      </c>
      <c r="C9" s="56">
        <v>528</v>
      </c>
      <c r="D9" s="53">
        <v>314</v>
      </c>
      <c r="E9" s="51">
        <v>518</v>
      </c>
      <c r="F9" s="53">
        <v>459</v>
      </c>
      <c r="G9" s="51">
        <v>485</v>
      </c>
      <c r="H9" s="56">
        <v>523</v>
      </c>
      <c r="I9" s="51">
        <v>468</v>
      </c>
      <c r="J9" s="56">
        <v>481</v>
      </c>
      <c r="K9" s="51">
        <v>484</v>
      </c>
      <c r="L9" s="51">
        <v>460</v>
      </c>
      <c r="M9" s="10">
        <v>459</v>
      </c>
      <c r="N9" s="10"/>
      <c r="O9" s="10">
        <f t="shared" si="0"/>
        <v>5615</v>
      </c>
      <c r="P9" s="3" t="s">
        <v>6</v>
      </c>
    </row>
    <row r="10" spans="1:16">
      <c r="A10" s="9" t="s">
        <v>29</v>
      </c>
      <c r="B10" s="51">
        <v>436</v>
      </c>
      <c r="C10" s="51">
        <v>478</v>
      </c>
      <c r="D10" s="51">
        <v>493</v>
      </c>
      <c r="E10" s="51">
        <v>518</v>
      </c>
      <c r="F10" s="51">
        <v>481</v>
      </c>
      <c r="G10" s="51">
        <v>485</v>
      </c>
      <c r="H10" s="51">
        <v>473</v>
      </c>
      <c r="I10" s="51">
        <v>468</v>
      </c>
      <c r="J10" s="51">
        <v>431</v>
      </c>
      <c r="K10" s="51">
        <v>484</v>
      </c>
      <c r="L10" s="51">
        <v>460</v>
      </c>
      <c r="M10" s="51">
        <v>509</v>
      </c>
      <c r="N10" s="10"/>
      <c r="O10" s="10">
        <f t="shared" si="0"/>
        <v>5716</v>
      </c>
      <c r="P10" s="5" t="s">
        <v>7</v>
      </c>
    </row>
    <row r="11" spans="1:16">
      <c r="A11" s="9" t="s">
        <v>52</v>
      </c>
      <c r="B11" s="51">
        <v>436</v>
      </c>
      <c r="C11" s="10">
        <v>598</v>
      </c>
      <c r="D11" s="10">
        <v>519</v>
      </c>
      <c r="E11" s="10">
        <v>693</v>
      </c>
      <c r="F11" s="10">
        <v>351</v>
      </c>
      <c r="G11" s="10">
        <v>401</v>
      </c>
      <c r="H11" s="10">
        <v>572</v>
      </c>
      <c r="I11" s="10">
        <v>490</v>
      </c>
      <c r="J11" s="10">
        <v>408</v>
      </c>
      <c r="K11" s="10">
        <v>318</v>
      </c>
      <c r="L11" s="10">
        <v>540</v>
      </c>
      <c r="M11" s="10">
        <v>506</v>
      </c>
      <c r="N11" s="10"/>
      <c r="O11" s="10">
        <f t="shared" si="0"/>
        <v>5832</v>
      </c>
      <c r="P11" s="5" t="s">
        <v>52</v>
      </c>
    </row>
    <row r="12" spans="1:16">
      <c r="A12" s="9" t="s">
        <v>8</v>
      </c>
      <c r="B12" s="51">
        <v>436</v>
      </c>
      <c r="C12" s="53">
        <v>515</v>
      </c>
      <c r="D12" s="56">
        <v>543</v>
      </c>
      <c r="E12" s="56">
        <v>568</v>
      </c>
      <c r="F12" s="51">
        <v>481</v>
      </c>
      <c r="G12" s="10">
        <v>421</v>
      </c>
      <c r="H12" s="56">
        <v>523</v>
      </c>
      <c r="I12" s="53">
        <v>531</v>
      </c>
      <c r="J12" s="51">
        <v>431</v>
      </c>
      <c r="K12" s="51">
        <v>484</v>
      </c>
      <c r="L12" s="10">
        <v>348</v>
      </c>
      <c r="M12" s="10">
        <v>597</v>
      </c>
      <c r="N12" s="10"/>
      <c r="O12" s="10">
        <f t="shared" si="0"/>
        <v>5878</v>
      </c>
      <c r="P12" s="3" t="s">
        <v>8</v>
      </c>
    </row>
    <row r="13" spans="1:16">
      <c r="A13" s="9" t="s">
        <v>9</v>
      </c>
      <c r="B13" s="51">
        <v>436</v>
      </c>
      <c r="C13" s="10">
        <v>461</v>
      </c>
      <c r="D13" s="53">
        <v>386</v>
      </c>
      <c r="E13" s="10">
        <v>445</v>
      </c>
      <c r="F13" s="10">
        <f>201+250</f>
        <v>451</v>
      </c>
      <c r="G13" s="10">
        <v>391</v>
      </c>
      <c r="H13" s="56">
        <v>523</v>
      </c>
      <c r="I13" s="53">
        <v>342</v>
      </c>
      <c r="J13" s="10">
        <v>363</v>
      </c>
      <c r="K13" s="10">
        <v>323</v>
      </c>
      <c r="L13" s="10">
        <v>351</v>
      </c>
      <c r="M13" s="10">
        <v>467</v>
      </c>
      <c r="N13" s="10"/>
      <c r="O13" s="10">
        <f t="shared" si="0"/>
        <v>4939</v>
      </c>
      <c r="P13" s="3" t="s">
        <v>9</v>
      </c>
    </row>
    <row r="14" spans="1:16">
      <c r="A14" s="9" t="s">
        <v>10</v>
      </c>
      <c r="B14" s="51">
        <v>436</v>
      </c>
      <c r="C14" s="10">
        <v>393</v>
      </c>
      <c r="D14" s="53">
        <v>450</v>
      </c>
      <c r="E14" s="10">
        <v>355</v>
      </c>
      <c r="F14" s="53">
        <v>512</v>
      </c>
      <c r="G14" s="51">
        <v>485</v>
      </c>
      <c r="H14" s="10">
        <v>324</v>
      </c>
      <c r="I14" s="53">
        <v>316</v>
      </c>
      <c r="J14" s="10">
        <v>402</v>
      </c>
      <c r="K14" s="51">
        <v>484</v>
      </c>
      <c r="L14" s="56">
        <v>510</v>
      </c>
      <c r="M14" s="51">
        <v>509</v>
      </c>
      <c r="N14" s="10"/>
      <c r="O14" s="10">
        <f t="shared" si="0"/>
        <v>5176</v>
      </c>
      <c r="P14" s="3" t="s">
        <v>10</v>
      </c>
    </row>
    <row r="15" spans="1:16">
      <c r="A15" s="9" t="s">
        <v>11</v>
      </c>
      <c r="B15" s="10">
        <v>409</v>
      </c>
      <c r="C15" s="53">
        <v>334</v>
      </c>
      <c r="D15" s="53">
        <v>323</v>
      </c>
      <c r="E15" s="53">
        <v>310</v>
      </c>
      <c r="F15" s="51">
        <v>481</v>
      </c>
      <c r="G15" s="10">
        <v>466</v>
      </c>
      <c r="H15" s="10">
        <v>302</v>
      </c>
      <c r="I15" s="51">
        <v>468</v>
      </c>
      <c r="J15" s="10">
        <v>359</v>
      </c>
      <c r="K15" s="51">
        <v>484</v>
      </c>
      <c r="L15" s="10">
        <v>332</v>
      </c>
      <c r="M15" s="10">
        <v>502</v>
      </c>
      <c r="N15" s="10"/>
      <c r="O15" s="52">
        <f t="shared" si="0"/>
        <v>4770</v>
      </c>
      <c r="P15" s="3" t="s">
        <v>11</v>
      </c>
    </row>
    <row r="16" spans="1:16">
      <c r="A16" s="9" t="s">
        <v>12</v>
      </c>
      <c r="B16" s="51">
        <v>436</v>
      </c>
      <c r="C16" s="51">
        <v>478</v>
      </c>
      <c r="D16" s="53">
        <v>676</v>
      </c>
      <c r="E16" s="51">
        <v>518</v>
      </c>
      <c r="F16" s="51">
        <v>481</v>
      </c>
      <c r="G16" s="51">
        <v>485</v>
      </c>
      <c r="H16" s="56">
        <v>523</v>
      </c>
      <c r="I16" s="51">
        <v>468</v>
      </c>
      <c r="J16" s="56">
        <v>481</v>
      </c>
      <c r="K16" s="53">
        <v>434</v>
      </c>
      <c r="L16" s="51">
        <v>460</v>
      </c>
      <c r="M16" s="51">
        <v>509</v>
      </c>
      <c r="N16" s="10"/>
      <c r="O16" s="10">
        <f t="shared" si="0"/>
        <v>5949</v>
      </c>
      <c r="P16" s="3" t="s">
        <v>12</v>
      </c>
    </row>
    <row r="17" spans="1:23">
      <c r="A17" s="9" t="s">
        <v>13</v>
      </c>
      <c r="B17" s="10">
        <v>387</v>
      </c>
      <c r="C17" s="10">
        <v>404</v>
      </c>
      <c r="D17" s="10">
        <v>447</v>
      </c>
      <c r="E17" s="53">
        <v>493</v>
      </c>
      <c r="F17" s="53">
        <v>593</v>
      </c>
      <c r="G17" s="10">
        <v>309</v>
      </c>
      <c r="H17" s="10">
        <v>374</v>
      </c>
      <c r="I17" s="51">
        <v>468</v>
      </c>
      <c r="J17" s="53">
        <v>343</v>
      </c>
      <c r="K17" s="10">
        <v>391</v>
      </c>
      <c r="L17" s="10">
        <v>380</v>
      </c>
      <c r="M17" s="10">
        <v>331</v>
      </c>
      <c r="N17" s="10"/>
      <c r="O17" s="10">
        <f t="shared" si="0"/>
        <v>4920</v>
      </c>
      <c r="P17" s="6" t="s">
        <v>13</v>
      </c>
    </row>
    <row r="18" spans="1:23">
      <c r="A18" s="9" t="s">
        <v>14</v>
      </c>
      <c r="B18" s="10">
        <v>360</v>
      </c>
      <c r="C18" s="10">
        <v>538</v>
      </c>
      <c r="D18" s="10">
        <v>372</v>
      </c>
      <c r="E18" s="10">
        <v>413</v>
      </c>
      <c r="F18" s="10">
        <f>118+250</f>
        <v>368</v>
      </c>
      <c r="G18" s="10">
        <v>356</v>
      </c>
      <c r="H18" s="10">
        <v>334</v>
      </c>
      <c r="I18" s="51">
        <v>468</v>
      </c>
      <c r="J18" s="10">
        <v>447</v>
      </c>
      <c r="K18" s="10">
        <v>590</v>
      </c>
      <c r="L18" s="10">
        <v>537</v>
      </c>
      <c r="M18" s="10">
        <v>435</v>
      </c>
      <c r="N18" s="10"/>
      <c r="O18" s="10">
        <f t="shared" si="0"/>
        <v>5218</v>
      </c>
      <c r="P18" s="6" t="s">
        <v>14</v>
      </c>
    </row>
    <row r="19" spans="1:23">
      <c r="A19" s="9" t="s">
        <v>15</v>
      </c>
      <c r="B19" s="10">
        <v>410</v>
      </c>
      <c r="C19" s="10">
        <v>406</v>
      </c>
      <c r="D19" s="10">
        <v>443</v>
      </c>
      <c r="E19" s="53">
        <v>529</v>
      </c>
      <c r="F19" s="53">
        <v>587</v>
      </c>
      <c r="G19" s="10">
        <v>520</v>
      </c>
      <c r="H19" s="51">
        <v>473</v>
      </c>
      <c r="I19" s="10">
        <v>358</v>
      </c>
      <c r="J19" s="10">
        <v>370</v>
      </c>
      <c r="K19" s="51">
        <v>484</v>
      </c>
      <c r="L19" s="10">
        <v>332</v>
      </c>
      <c r="M19" s="10">
        <v>452</v>
      </c>
      <c r="N19" s="10"/>
      <c r="O19" s="10">
        <f t="shared" si="0"/>
        <v>5364</v>
      </c>
      <c r="P19" s="6" t="s">
        <v>15</v>
      </c>
    </row>
    <row r="20" spans="1:23">
      <c r="A20" s="9" t="s">
        <v>16</v>
      </c>
      <c r="B20" s="10">
        <v>404</v>
      </c>
      <c r="C20" s="10">
        <v>289</v>
      </c>
      <c r="D20" s="53">
        <v>358</v>
      </c>
      <c r="E20" s="53">
        <v>368</v>
      </c>
      <c r="F20" s="53">
        <f>117+250</f>
        <v>367</v>
      </c>
      <c r="G20" s="10">
        <v>365</v>
      </c>
      <c r="H20" s="51">
        <v>473</v>
      </c>
      <c r="I20" s="10">
        <v>563</v>
      </c>
      <c r="J20" s="10">
        <v>350</v>
      </c>
      <c r="K20" s="51">
        <v>484</v>
      </c>
      <c r="L20" s="10">
        <v>481</v>
      </c>
      <c r="M20" s="10">
        <v>544</v>
      </c>
      <c r="N20" s="10"/>
      <c r="O20" s="10">
        <f t="shared" si="0"/>
        <v>5046</v>
      </c>
      <c r="P20" s="6" t="s">
        <v>16</v>
      </c>
    </row>
    <row r="21" spans="1:23">
      <c r="A21" s="9" t="s">
        <v>39</v>
      </c>
      <c r="B21" s="51">
        <v>436</v>
      </c>
      <c r="C21" s="56">
        <v>528</v>
      </c>
      <c r="D21" s="53">
        <v>763</v>
      </c>
      <c r="E21" s="51">
        <v>518</v>
      </c>
      <c r="F21" s="51">
        <v>481</v>
      </c>
      <c r="G21" s="51">
        <v>485</v>
      </c>
      <c r="H21" s="10">
        <v>715</v>
      </c>
      <c r="I21" s="51">
        <v>468</v>
      </c>
      <c r="J21" s="53">
        <v>394</v>
      </c>
      <c r="K21" s="51">
        <v>484</v>
      </c>
      <c r="L21" s="56">
        <v>510</v>
      </c>
      <c r="M21" s="10">
        <v>430</v>
      </c>
      <c r="N21" s="10"/>
      <c r="O21" s="57">
        <f t="shared" si="0"/>
        <v>6212</v>
      </c>
      <c r="P21" s="6" t="s">
        <v>39</v>
      </c>
    </row>
    <row r="22" spans="1:23">
      <c r="A22" s="9" t="s">
        <v>40</v>
      </c>
      <c r="B22" s="10">
        <v>367</v>
      </c>
      <c r="C22" s="56">
        <v>528</v>
      </c>
      <c r="D22" s="53">
        <v>292</v>
      </c>
      <c r="E22" s="10">
        <v>318</v>
      </c>
      <c r="F22" s="51">
        <v>481</v>
      </c>
      <c r="G22" s="53">
        <v>398</v>
      </c>
      <c r="H22" s="10">
        <v>453</v>
      </c>
      <c r="I22" s="51">
        <v>468</v>
      </c>
      <c r="J22" s="10">
        <v>416</v>
      </c>
      <c r="K22" s="10">
        <v>278</v>
      </c>
      <c r="L22" s="10">
        <v>396</v>
      </c>
      <c r="M22" s="10">
        <v>472</v>
      </c>
      <c r="N22" s="10"/>
      <c r="O22" s="10">
        <f t="shared" si="0"/>
        <v>4867</v>
      </c>
      <c r="P22" s="6" t="s">
        <v>40</v>
      </c>
    </row>
    <row r="23" spans="1:23">
      <c r="A23" s="9" t="s">
        <v>55</v>
      </c>
      <c r="B23" s="51">
        <v>436</v>
      </c>
      <c r="C23" s="10">
        <v>455</v>
      </c>
      <c r="D23" s="53">
        <v>611</v>
      </c>
      <c r="E23" s="51">
        <v>518</v>
      </c>
      <c r="F23" s="51">
        <v>481</v>
      </c>
      <c r="G23" s="53">
        <v>479</v>
      </c>
      <c r="H23" s="10">
        <v>357</v>
      </c>
      <c r="I23" s="10">
        <v>345</v>
      </c>
      <c r="J23" s="10">
        <v>381</v>
      </c>
      <c r="K23" s="51">
        <v>484</v>
      </c>
      <c r="L23" s="51">
        <v>460</v>
      </c>
      <c r="M23" s="10">
        <v>536</v>
      </c>
      <c r="N23" s="10"/>
      <c r="O23" s="10">
        <f t="shared" si="0"/>
        <v>5543</v>
      </c>
      <c r="P23" s="6" t="s">
        <v>55</v>
      </c>
    </row>
    <row r="24" spans="1:23">
      <c r="A24" s="9" t="s">
        <v>56</v>
      </c>
      <c r="B24" s="51">
        <v>436</v>
      </c>
      <c r="C24" s="10">
        <v>492</v>
      </c>
      <c r="D24" s="53">
        <v>342</v>
      </c>
      <c r="E24" s="10">
        <v>672</v>
      </c>
      <c r="F24" s="10">
        <f>89+250</f>
        <v>339</v>
      </c>
      <c r="G24" s="53">
        <v>425</v>
      </c>
      <c r="H24" s="10">
        <v>420</v>
      </c>
      <c r="I24" s="10">
        <v>475</v>
      </c>
      <c r="J24" s="10">
        <v>395</v>
      </c>
      <c r="K24" s="51">
        <v>484</v>
      </c>
      <c r="L24" s="51">
        <v>460</v>
      </c>
      <c r="M24" s="10">
        <v>390</v>
      </c>
      <c r="N24" s="10"/>
      <c r="O24" s="10">
        <f t="shared" si="0"/>
        <v>5330</v>
      </c>
      <c r="P24" s="6" t="s">
        <v>56</v>
      </c>
    </row>
    <row r="25" spans="1:23">
      <c r="A25" s="11" t="s">
        <v>17</v>
      </c>
      <c r="B25" s="3">
        <f t="shared" ref="B25:M25" si="1">SUM(B4:B24)</f>
        <v>8412</v>
      </c>
      <c r="C25" s="3">
        <f t="shared" si="1"/>
        <v>9121</v>
      </c>
      <c r="D25" s="3">
        <f t="shared" si="1"/>
        <v>9063</v>
      </c>
      <c r="E25" s="3">
        <f t="shared" si="1"/>
        <v>9718</v>
      </c>
      <c r="F25" s="3">
        <f t="shared" si="1"/>
        <v>9075</v>
      </c>
      <c r="G25" s="3">
        <f t="shared" si="1"/>
        <v>9006</v>
      </c>
      <c r="H25" s="3">
        <f t="shared" si="1"/>
        <v>9070</v>
      </c>
      <c r="I25" s="3">
        <f t="shared" si="1"/>
        <v>8910</v>
      </c>
      <c r="J25" s="3">
        <f t="shared" si="1"/>
        <v>8073</v>
      </c>
      <c r="K25" s="3">
        <f t="shared" si="1"/>
        <v>9237</v>
      </c>
      <c r="L25" s="3">
        <f t="shared" si="1"/>
        <v>8957</v>
      </c>
      <c r="M25" s="3">
        <f t="shared" si="1"/>
        <v>9436</v>
      </c>
      <c r="O25" s="3">
        <f>SUM(O4:O24)</f>
        <v>108078</v>
      </c>
    </row>
    <row r="26" spans="1:23">
      <c r="A26" s="4"/>
      <c r="B26" s="5"/>
      <c r="C26" s="5"/>
      <c r="D26" s="5"/>
      <c r="E26" s="5"/>
    </row>
    <row r="27" spans="1:23">
      <c r="A27" s="12" t="s">
        <v>18</v>
      </c>
      <c r="B27" s="12"/>
      <c r="C27" s="12"/>
      <c r="D27" s="12"/>
      <c r="E27" s="12"/>
      <c r="H27" s="2" t="s">
        <v>19</v>
      </c>
      <c r="J27" s="13" t="s">
        <v>20</v>
      </c>
    </row>
    <row r="28" spans="1:23" ht="76.5">
      <c r="A28" s="14" t="s">
        <v>71</v>
      </c>
    </row>
    <row r="29" spans="1:23">
      <c r="A29" s="4"/>
      <c r="B29" s="5"/>
      <c r="C29" s="5"/>
      <c r="D29" s="5"/>
      <c r="E29" s="5"/>
    </row>
    <row r="30" spans="1:23" ht="13.5" thickBot="1"/>
    <row r="31" spans="1:23">
      <c r="B31" s="15" t="s">
        <v>2</v>
      </c>
      <c r="C31" s="16" t="s">
        <v>3</v>
      </c>
      <c r="D31" s="17" t="s">
        <v>4</v>
      </c>
      <c r="E31" s="16" t="s">
        <v>13</v>
      </c>
      <c r="F31" s="18" t="s">
        <v>14</v>
      </c>
      <c r="G31" s="19"/>
      <c r="H31" s="17" t="s">
        <v>5</v>
      </c>
      <c r="I31" s="15" t="s">
        <v>6</v>
      </c>
      <c r="J31" s="20" t="s">
        <v>21</v>
      </c>
      <c r="K31" s="21" t="s">
        <v>52</v>
      </c>
      <c r="L31" s="16" t="s">
        <v>8</v>
      </c>
      <c r="M31" s="17" t="s">
        <v>9</v>
      </c>
      <c r="N31" s="16" t="s">
        <v>10</v>
      </c>
      <c r="O31" s="17" t="s">
        <v>11</v>
      </c>
      <c r="P31" s="15" t="s">
        <v>12</v>
      </c>
      <c r="Q31" s="15" t="s">
        <v>15</v>
      </c>
      <c r="R31" s="15" t="s">
        <v>16</v>
      </c>
      <c r="S31" s="16" t="s">
        <v>39</v>
      </c>
      <c r="T31" s="17" t="s">
        <v>40</v>
      </c>
      <c r="U31" s="15" t="s">
        <v>55</v>
      </c>
      <c r="V31" s="15" t="s">
        <v>56</v>
      </c>
    </row>
    <row r="32" spans="1:23">
      <c r="A32" s="3" t="s">
        <v>17</v>
      </c>
      <c r="B32" s="22">
        <f>SUM(B4:M4)</f>
        <v>5621</v>
      </c>
      <c r="C32" s="23">
        <f>SUM(B5:M5)</f>
        <v>5447</v>
      </c>
      <c r="D32" s="24">
        <f>SUM(B6:M6)</f>
        <v>5477</v>
      </c>
      <c r="E32" s="23">
        <f>SUM(B17:M17)</f>
        <v>4920</v>
      </c>
      <c r="F32" s="24">
        <f>SUM(B18:M18)</f>
        <v>5218</v>
      </c>
      <c r="G32" s="23">
        <f>SUM(B7:M7)</f>
        <v>0</v>
      </c>
      <c r="H32" s="24">
        <f>SUM(B8:M8)</f>
        <v>5158</v>
      </c>
      <c r="I32" s="22">
        <f>SUM(B9:M9)</f>
        <v>5615</v>
      </c>
      <c r="J32" s="25">
        <f>SUM(B10:M10)</f>
        <v>5716</v>
      </c>
      <c r="K32" s="25">
        <f>SUM(B11:M11)</f>
        <v>5832</v>
      </c>
      <c r="L32" s="23">
        <f>SUM(B12:M12)</f>
        <v>5878</v>
      </c>
      <c r="M32" s="24">
        <f>SUM(B13:M13)</f>
        <v>4939</v>
      </c>
      <c r="N32" s="23">
        <f>SUM(B14:M14)</f>
        <v>5176</v>
      </c>
      <c r="O32" s="24">
        <f>SUM(B15:M15)</f>
        <v>4770</v>
      </c>
      <c r="P32" s="22">
        <f>SUM(B16:M16)</f>
        <v>5949</v>
      </c>
      <c r="Q32" s="22">
        <f>SUM(B19:M19)</f>
        <v>5364</v>
      </c>
      <c r="R32" s="22">
        <f>SUM(B20:M20)</f>
        <v>5046</v>
      </c>
      <c r="S32" s="23">
        <f>SUM(B21:N21)</f>
        <v>6212</v>
      </c>
      <c r="T32" s="24">
        <f>SUM(B22:N22)</f>
        <v>4867</v>
      </c>
      <c r="U32" s="22">
        <f>SUM(B23:N23)</f>
        <v>5543</v>
      </c>
      <c r="V32" s="22">
        <f>SUM(B24:N24)</f>
        <v>5330</v>
      </c>
      <c r="W32" s="3" t="s">
        <v>17</v>
      </c>
    </row>
    <row r="33" spans="1:23">
      <c r="B33" s="26" t="s">
        <v>2</v>
      </c>
      <c r="C33" s="27" t="s">
        <v>22</v>
      </c>
      <c r="D33" s="28"/>
      <c r="E33" s="27"/>
      <c r="F33" s="29" t="s">
        <v>23</v>
      </c>
      <c r="G33" s="30"/>
      <c r="H33" s="28" t="s">
        <v>5</v>
      </c>
      <c r="I33" s="26" t="s">
        <v>6</v>
      </c>
      <c r="J33" s="31" t="s">
        <v>21</v>
      </c>
      <c r="K33" s="31"/>
      <c r="L33" s="30"/>
      <c r="M33" s="28" t="s">
        <v>24</v>
      </c>
      <c r="N33" s="27"/>
      <c r="O33" s="28" t="s">
        <v>25</v>
      </c>
      <c r="P33" s="31" t="s">
        <v>12</v>
      </c>
      <c r="Q33" s="26" t="s">
        <v>15</v>
      </c>
      <c r="R33" s="26" t="s">
        <v>16</v>
      </c>
      <c r="S33" s="27"/>
      <c r="T33" s="28" t="s">
        <v>63</v>
      </c>
      <c r="U33" s="26" t="s">
        <v>55</v>
      </c>
      <c r="V33" s="26" t="s">
        <v>56</v>
      </c>
    </row>
    <row r="34" spans="1:23">
      <c r="A34" s="6" t="s">
        <v>53</v>
      </c>
      <c r="B34" s="22">
        <v>0</v>
      </c>
      <c r="C34" s="23"/>
      <c r="D34" s="24">
        <v>4537</v>
      </c>
      <c r="E34" s="23"/>
      <c r="F34" s="32">
        <v>5</v>
      </c>
      <c r="G34" s="33"/>
      <c r="H34" s="24">
        <v>733</v>
      </c>
      <c r="I34" s="22">
        <v>4285</v>
      </c>
      <c r="J34" s="25">
        <v>0</v>
      </c>
      <c r="K34" s="25">
        <v>0</v>
      </c>
      <c r="L34" s="23"/>
      <c r="M34" s="24">
        <v>0</v>
      </c>
      <c r="N34" s="23"/>
      <c r="O34" s="24">
        <v>0</v>
      </c>
      <c r="P34" s="22">
        <v>4743</v>
      </c>
      <c r="Q34" s="22">
        <v>2409</v>
      </c>
      <c r="R34" s="22">
        <v>421</v>
      </c>
      <c r="S34" s="23">
        <v>0</v>
      </c>
      <c r="T34" s="24">
        <v>0</v>
      </c>
      <c r="U34" s="22">
        <v>0</v>
      </c>
      <c r="V34" s="22">
        <v>0</v>
      </c>
      <c r="W34" s="6" t="s">
        <v>53</v>
      </c>
    </row>
    <row r="35" spans="1:23">
      <c r="A35" s="6" t="s">
        <v>37</v>
      </c>
      <c r="B35" s="22"/>
      <c r="C35" s="23"/>
      <c r="D35" s="24"/>
      <c r="E35" s="23"/>
      <c r="F35" s="32"/>
      <c r="G35" s="33"/>
      <c r="H35" s="24">
        <v>782</v>
      </c>
      <c r="I35" s="22"/>
      <c r="J35" s="25"/>
      <c r="K35" s="25"/>
      <c r="L35" s="23"/>
      <c r="M35" s="24"/>
      <c r="N35" s="23"/>
      <c r="O35" s="24">
        <v>845</v>
      </c>
      <c r="P35" s="22"/>
      <c r="Q35" s="22"/>
      <c r="R35" s="22"/>
      <c r="S35" s="23"/>
      <c r="T35" s="24"/>
      <c r="U35" s="22"/>
      <c r="V35" s="22"/>
      <c r="W35" s="6" t="s">
        <v>37</v>
      </c>
    </row>
    <row r="36" spans="1:23">
      <c r="A36" s="3" t="s">
        <v>38</v>
      </c>
      <c r="B36" s="22">
        <v>885</v>
      </c>
      <c r="C36" s="23"/>
      <c r="D36" s="24"/>
      <c r="E36" s="23"/>
      <c r="F36" s="32">
        <v>1689</v>
      </c>
      <c r="G36" s="33"/>
      <c r="H36" s="24"/>
      <c r="I36" s="22">
        <v>1000</v>
      </c>
      <c r="J36" s="25">
        <v>914</v>
      </c>
      <c r="K36" s="25">
        <v>1034</v>
      </c>
      <c r="L36" s="23"/>
      <c r="M36" s="24">
        <v>5000</v>
      </c>
      <c r="N36" s="23"/>
      <c r="O36" s="24">
        <v>727</v>
      </c>
      <c r="P36" s="22"/>
      <c r="Q36" s="22"/>
      <c r="R36" s="22"/>
      <c r="S36" s="23"/>
      <c r="T36" s="24">
        <v>4000</v>
      </c>
      <c r="U36" s="22">
        <v>891</v>
      </c>
      <c r="V36" s="22">
        <v>928</v>
      </c>
      <c r="W36" s="3" t="s">
        <v>38</v>
      </c>
    </row>
    <row r="37" spans="1:23">
      <c r="A37" s="3" t="s">
        <v>41</v>
      </c>
      <c r="B37" s="22"/>
      <c r="C37" s="23"/>
      <c r="D37" s="24"/>
      <c r="E37" s="23"/>
      <c r="F37" s="32">
        <v>1000</v>
      </c>
      <c r="G37" s="33"/>
      <c r="H37" s="24"/>
      <c r="I37" s="22">
        <v>1000</v>
      </c>
      <c r="J37" s="25">
        <v>500</v>
      </c>
      <c r="K37" s="25"/>
      <c r="L37" s="23"/>
      <c r="M37" s="24"/>
      <c r="N37" s="23"/>
      <c r="O37" s="24">
        <v>773</v>
      </c>
      <c r="P37" s="22"/>
      <c r="Q37" s="22"/>
      <c r="R37" s="22">
        <v>800</v>
      </c>
      <c r="S37" s="23"/>
      <c r="T37" s="24"/>
      <c r="U37" s="22"/>
      <c r="V37" s="22"/>
      <c r="W37" s="3" t="s">
        <v>42</v>
      </c>
    </row>
    <row r="38" spans="1:23">
      <c r="A38" s="3" t="s">
        <v>43</v>
      </c>
      <c r="B38" s="22">
        <v>1528</v>
      </c>
      <c r="C38" s="23"/>
      <c r="D38" s="24"/>
      <c r="E38" s="23"/>
      <c r="F38" s="32">
        <v>1000</v>
      </c>
      <c r="G38" s="33"/>
      <c r="H38" s="24"/>
      <c r="I38" s="22"/>
      <c r="J38" s="25"/>
      <c r="K38" s="25"/>
      <c r="L38" s="23"/>
      <c r="M38" s="24"/>
      <c r="N38" s="23"/>
      <c r="O38" s="24">
        <v>665</v>
      </c>
      <c r="P38" s="22"/>
      <c r="Q38" s="22"/>
      <c r="R38" s="22"/>
      <c r="S38" s="23"/>
      <c r="T38" s="24"/>
      <c r="U38" s="22">
        <v>750</v>
      </c>
      <c r="V38" s="22">
        <v>750</v>
      </c>
      <c r="W38" s="3" t="s">
        <v>43</v>
      </c>
    </row>
    <row r="39" spans="1:23">
      <c r="A39" s="3" t="s">
        <v>44</v>
      </c>
      <c r="B39" s="22"/>
      <c r="C39" s="23"/>
      <c r="D39" s="24"/>
      <c r="E39" s="23"/>
      <c r="F39" s="32">
        <v>1000</v>
      </c>
      <c r="G39" s="33"/>
      <c r="H39" s="24">
        <v>500</v>
      </c>
      <c r="I39" s="22">
        <v>2023</v>
      </c>
      <c r="J39" s="25">
        <v>1000</v>
      </c>
      <c r="K39" s="25"/>
      <c r="L39" s="23"/>
      <c r="M39" s="24"/>
      <c r="N39" s="23"/>
      <c r="O39" s="24">
        <v>993</v>
      </c>
      <c r="P39" s="22"/>
      <c r="Q39" s="22"/>
      <c r="R39" s="22"/>
      <c r="S39" s="23"/>
      <c r="T39" s="24"/>
      <c r="U39" s="22">
        <v>500</v>
      </c>
      <c r="V39" s="22">
        <v>500</v>
      </c>
      <c r="W39" s="3" t="s">
        <v>44</v>
      </c>
    </row>
    <row r="40" spans="1:23">
      <c r="A40" s="3" t="s">
        <v>45</v>
      </c>
      <c r="B40" s="22">
        <v>1000</v>
      </c>
      <c r="C40" s="23"/>
      <c r="D40" s="24"/>
      <c r="E40" s="23"/>
      <c r="F40" s="32">
        <v>346</v>
      </c>
      <c r="G40" s="33"/>
      <c r="H40" s="24"/>
      <c r="I40" s="22"/>
      <c r="J40" s="25"/>
      <c r="K40" s="25">
        <v>1563</v>
      </c>
      <c r="L40" s="23"/>
      <c r="M40" s="24"/>
      <c r="N40" s="23"/>
      <c r="O40" s="24">
        <v>951</v>
      </c>
      <c r="P40" s="22"/>
      <c r="Q40" s="22"/>
      <c r="R40" s="22">
        <v>500</v>
      </c>
      <c r="S40" s="23"/>
      <c r="T40" s="24"/>
      <c r="U40" s="22"/>
      <c r="V40" s="22"/>
      <c r="W40" s="3" t="s">
        <v>45</v>
      </c>
    </row>
    <row r="41" spans="1:23">
      <c r="A41" s="3" t="s">
        <v>46</v>
      </c>
      <c r="B41" s="22"/>
      <c r="C41" s="23"/>
      <c r="D41" s="24">
        <v>1713</v>
      </c>
      <c r="E41" s="23"/>
      <c r="F41" s="32"/>
      <c r="G41" s="33"/>
      <c r="H41" s="24"/>
      <c r="I41" s="22"/>
      <c r="J41" s="25"/>
      <c r="K41" s="25"/>
      <c r="L41" s="23"/>
      <c r="M41" s="24"/>
      <c r="N41" s="23"/>
      <c r="O41" s="24">
        <v>626</v>
      </c>
      <c r="P41" s="22"/>
      <c r="Q41" s="22"/>
      <c r="R41" s="22"/>
      <c r="S41" s="23"/>
      <c r="T41" s="24"/>
      <c r="U41" s="22"/>
      <c r="V41" s="22"/>
      <c r="W41" s="3" t="s">
        <v>46</v>
      </c>
    </row>
    <row r="42" spans="1:23">
      <c r="A42" s="3" t="s">
        <v>47</v>
      </c>
      <c r="B42" s="22">
        <v>500</v>
      </c>
      <c r="C42" s="23"/>
      <c r="D42" s="24"/>
      <c r="E42" s="23"/>
      <c r="F42" s="32">
        <v>2000</v>
      </c>
      <c r="G42" s="33"/>
      <c r="H42" s="24">
        <v>1500</v>
      </c>
      <c r="I42" s="22"/>
      <c r="J42" s="25"/>
      <c r="K42" s="25"/>
      <c r="L42" s="23"/>
      <c r="M42" s="24"/>
      <c r="N42" s="23"/>
      <c r="O42" s="24">
        <v>784</v>
      </c>
      <c r="P42" s="22"/>
      <c r="Q42" s="22"/>
      <c r="R42" s="22"/>
      <c r="S42" s="23"/>
      <c r="T42" s="24">
        <v>3500</v>
      </c>
      <c r="U42" s="22"/>
      <c r="V42" s="22"/>
      <c r="W42" s="3" t="s">
        <v>47</v>
      </c>
    </row>
    <row r="43" spans="1:23">
      <c r="A43" s="3" t="s">
        <v>48</v>
      </c>
      <c r="B43" s="22"/>
      <c r="C43" s="23"/>
      <c r="D43" s="24"/>
      <c r="E43" s="23"/>
      <c r="F43" s="32"/>
      <c r="G43" s="33"/>
      <c r="H43" s="24"/>
      <c r="I43" s="22">
        <v>1000</v>
      </c>
      <c r="J43" s="25"/>
      <c r="K43" s="25">
        <v>2500</v>
      </c>
      <c r="L43" s="23"/>
      <c r="M43" s="24"/>
      <c r="N43" s="23"/>
      <c r="O43" s="24">
        <v>761</v>
      </c>
      <c r="P43" s="22"/>
      <c r="Q43" s="22"/>
      <c r="R43" s="22"/>
      <c r="S43" s="23"/>
      <c r="T43" s="24"/>
      <c r="U43" s="22"/>
      <c r="V43" s="22"/>
      <c r="W43" s="3" t="s">
        <v>48</v>
      </c>
    </row>
    <row r="44" spans="1:23">
      <c r="A44" s="3" t="s">
        <v>49</v>
      </c>
      <c r="B44" s="22"/>
      <c r="C44" s="23"/>
      <c r="D44" s="24">
        <v>1798</v>
      </c>
      <c r="E44" s="23"/>
      <c r="F44" s="32">
        <v>1415</v>
      </c>
      <c r="G44" s="33"/>
      <c r="H44" s="24"/>
      <c r="I44" s="22"/>
      <c r="J44" s="25">
        <v>2400</v>
      </c>
      <c r="K44" s="25"/>
      <c r="L44" s="23"/>
      <c r="M44" s="24"/>
      <c r="N44" s="23"/>
      <c r="O44" s="24">
        <v>968</v>
      </c>
      <c r="P44" s="22"/>
      <c r="Q44" s="22"/>
      <c r="R44" s="22"/>
      <c r="S44" s="23"/>
      <c r="T44" s="24">
        <v>1771</v>
      </c>
      <c r="U44" s="22">
        <v>2000</v>
      </c>
      <c r="V44" s="22">
        <v>2000</v>
      </c>
      <c r="W44" s="3" t="s">
        <v>49</v>
      </c>
    </row>
    <row r="45" spans="1:23">
      <c r="A45" s="3" t="s">
        <v>50</v>
      </c>
      <c r="B45" s="22">
        <v>1000</v>
      </c>
      <c r="C45" s="23"/>
      <c r="D45" s="24"/>
      <c r="E45" s="23"/>
      <c r="F45" s="32">
        <v>917</v>
      </c>
      <c r="G45" s="33"/>
      <c r="H45" s="24"/>
      <c r="I45" s="22"/>
      <c r="J45" s="25"/>
      <c r="K45" s="25"/>
      <c r="L45" s="23"/>
      <c r="M45" s="24"/>
      <c r="N45" s="23"/>
      <c r="O45" s="24">
        <v>842</v>
      </c>
      <c r="P45" s="22"/>
      <c r="Q45" s="22"/>
      <c r="R45" s="22"/>
      <c r="S45" s="23"/>
      <c r="T45" s="24">
        <v>906</v>
      </c>
      <c r="U45" s="22"/>
      <c r="V45" s="22"/>
      <c r="W45" s="3" t="s">
        <v>50</v>
      </c>
    </row>
    <row r="46" spans="1:23">
      <c r="A46" s="3" t="s">
        <v>51</v>
      </c>
      <c r="B46" s="22"/>
      <c r="C46" s="23"/>
      <c r="D46" s="24"/>
      <c r="E46" s="23"/>
      <c r="F46" s="32">
        <v>766</v>
      </c>
      <c r="G46" s="33"/>
      <c r="H46" s="24">
        <v>1700</v>
      </c>
      <c r="I46" s="22"/>
      <c r="J46" s="25">
        <v>902</v>
      </c>
      <c r="K46" s="25"/>
      <c r="L46" s="23"/>
      <c r="M46" s="24"/>
      <c r="N46" s="23"/>
      <c r="O46" s="24">
        <v>1011</v>
      </c>
      <c r="P46" s="22"/>
      <c r="Q46" s="22">
        <v>3000</v>
      </c>
      <c r="R46" s="22">
        <v>3000</v>
      </c>
      <c r="S46" s="23"/>
      <c r="T46" s="24">
        <v>902</v>
      </c>
      <c r="U46" s="22">
        <v>1000</v>
      </c>
      <c r="V46" s="22">
        <v>1000</v>
      </c>
      <c r="W46" s="3" t="s">
        <v>51</v>
      </c>
    </row>
    <row r="47" spans="1:23" ht="13.5" thickBot="1">
      <c r="A47" s="3" t="s">
        <v>37</v>
      </c>
      <c r="B47" s="22"/>
      <c r="C47" s="23"/>
      <c r="D47" s="24"/>
      <c r="E47" s="23"/>
      <c r="F47" s="32"/>
      <c r="G47" s="33"/>
      <c r="H47" s="24"/>
      <c r="I47" s="22"/>
      <c r="J47" s="25"/>
      <c r="K47" s="25">
        <v>735</v>
      </c>
      <c r="L47" s="23"/>
      <c r="M47" s="24">
        <v>5817</v>
      </c>
      <c r="N47" s="23"/>
      <c r="O47" s="24"/>
      <c r="P47" s="22"/>
      <c r="Q47" s="22"/>
      <c r="R47" s="22"/>
      <c r="S47" s="42"/>
      <c r="T47" s="58"/>
      <c r="U47" s="54">
        <v>402</v>
      </c>
      <c r="V47" s="54">
        <v>152</v>
      </c>
      <c r="W47" s="3" t="s">
        <v>37</v>
      </c>
    </row>
    <row r="48" spans="1:23" ht="13.5" thickBot="1">
      <c r="A48" s="34" t="s">
        <v>26</v>
      </c>
      <c r="B48" s="35">
        <f>B32-B36-B37-B38-B39-B40-B41-B42-B43-B44-B45-B46-B47</f>
        <v>708</v>
      </c>
      <c r="C48" s="34"/>
      <c r="D48" s="36">
        <f>C32+D32-D34-D35-D36-D37-D38-D39-D40-D41-D42-D43-D44-D45-D46-D47</f>
        <v>2876</v>
      </c>
      <c r="E48" s="37"/>
      <c r="F48" s="36">
        <f>E32+F32-F34-F36-F37-F38-F39-F40-F41-F42-F43-F44-F45-F46-F47</f>
        <v>0</v>
      </c>
      <c r="G48" s="37"/>
      <c r="H48" s="36">
        <f>G32+H32-H34-H35-H39-H42-H46</f>
        <v>-57</v>
      </c>
      <c r="I48" s="35">
        <f>I32-I34-I36-I37-I38-I39-I40-I41-I42-I43-I44-I45-I46-I47</f>
        <v>-3693</v>
      </c>
      <c r="J48" s="35">
        <f>J32-J34-J36-J37-J38-J39-J40-J41-J42-J43-J44-J45-J46-J47</f>
        <v>0</v>
      </c>
      <c r="K48" s="35">
        <f>K32-K34-K36-K37-K38-K39-K40-K41-K42-K43-K44-K45-K46-K47</f>
        <v>0</v>
      </c>
      <c r="L48" s="34"/>
      <c r="M48" s="36">
        <f>L32+M32-M36-M37-M38-M39-M40-M41-M42-M43-M44-M45-M46-M47</f>
        <v>0</v>
      </c>
      <c r="N48" s="34"/>
      <c r="O48" s="36">
        <f>N32+O32-O34-O35-O36-O37-O38-O39-O40-O41-O42-O43-O44-O45-O46-O47</f>
        <v>0</v>
      </c>
      <c r="P48" s="35">
        <f>P32-P34-P37-P38-P39-P40-P41-P42-P43-P44-P45-P46-P47</f>
        <v>1206</v>
      </c>
      <c r="Q48" s="35">
        <f>Q32-Q34-Q37-Q38-Q39-Q40-Q41-Q42-Q43-Q44-Q45-Q46-Q47</f>
        <v>-45</v>
      </c>
      <c r="R48" s="35">
        <f>R32-R34-R37-R38-R39-R40-R41-R42-R43-R44-R45-R46-R47</f>
        <v>325</v>
      </c>
      <c r="S48" s="37"/>
      <c r="T48" s="36">
        <f>S32+T32-T36-T37-T38-T39-T40-T41-T42-T43-T44-T45-T46-T47</f>
        <v>0</v>
      </c>
      <c r="U48" s="35">
        <f>U32-U34-U36-U37-U38-U39-U40-U41-U42-U43-U44-U45-U46-U47</f>
        <v>0</v>
      </c>
      <c r="V48" s="35">
        <f>V32-V34-V36-V37-V38-V39-V40-V41-V42-V43-V44-V45-V46-V47</f>
        <v>0</v>
      </c>
    </row>
    <row r="49" spans="1:25">
      <c r="B49" s="22"/>
      <c r="C49" s="23"/>
      <c r="D49" s="24"/>
      <c r="E49" s="23"/>
      <c r="F49" s="24"/>
      <c r="G49" s="23"/>
      <c r="H49" s="24"/>
      <c r="I49" s="22"/>
      <c r="J49" s="22"/>
      <c r="K49" s="22"/>
      <c r="L49" s="23"/>
      <c r="M49" s="24"/>
      <c r="N49" s="23"/>
      <c r="O49" s="24"/>
      <c r="P49" s="22"/>
      <c r="Q49" s="22"/>
      <c r="R49" s="22"/>
      <c r="S49" s="59"/>
      <c r="T49" s="60"/>
      <c r="U49" s="55"/>
      <c r="V49" s="55"/>
    </row>
    <row r="50" spans="1:25" ht="13.5" thickBot="1">
      <c r="A50" s="5"/>
      <c r="B50" s="38" t="s">
        <v>2</v>
      </c>
      <c r="C50" s="39"/>
      <c r="D50" s="40" t="s">
        <v>27</v>
      </c>
      <c r="E50" s="39"/>
      <c r="F50" s="41" t="s">
        <v>28</v>
      </c>
      <c r="G50" s="42"/>
      <c r="H50" s="41" t="s">
        <v>5</v>
      </c>
      <c r="I50" s="43" t="s">
        <v>6</v>
      </c>
      <c r="J50" s="43" t="s">
        <v>29</v>
      </c>
      <c r="K50" s="43" t="s">
        <v>52</v>
      </c>
      <c r="L50" s="44"/>
      <c r="M50" s="41" t="s">
        <v>30</v>
      </c>
      <c r="N50" s="45"/>
      <c r="O50" s="41" t="s">
        <v>1</v>
      </c>
      <c r="P50" s="43" t="s">
        <v>31</v>
      </c>
      <c r="Q50" s="43" t="s">
        <v>15</v>
      </c>
      <c r="R50" s="43" t="s">
        <v>16</v>
      </c>
      <c r="S50" s="61"/>
      <c r="T50" s="41" t="s">
        <v>63</v>
      </c>
      <c r="U50" s="43" t="s">
        <v>55</v>
      </c>
      <c r="V50" s="43" t="s">
        <v>56</v>
      </c>
    </row>
    <row r="51" spans="1:25">
      <c r="A51" s="5"/>
      <c r="B51" s="5"/>
      <c r="C51" s="5"/>
      <c r="D51" s="5"/>
      <c r="E51" s="5"/>
    </row>
    <row r="52" spans="1:25">
      <c r="A52" s="13" t="s">
        <v>32</v>
      </c>
      <c r="B52" s="13"/>
      <c r="C52" s="13"/>
      <c r="D52" s="13"/>
      <c r="E52" s="13"/>
    </row>
    <row r="53" spans="1:25">
      <c r="F53" s="3" t="s">
        <v>33</v>
      </c>
    </row>
    <row r="54" spans="1:25">
      <c r="A54" s="3" t="s">
        <v>34</v>
      </c>
      <c r="B54" s="3">
        <f>SUM(B32:V32)</f>
        <v>108078</v>
      </c>
      <c r="F54" s="46">
        <f>B58/20</f>
        <v>5403.9</v>
      </c>
      <c r="G54" s="46"/>
    </row>
    <row r="55" spans="1:25">
      <c r="B55" s="46"/>
    </row>
    <row r="56" spans="1:25">
      <c r="A56" s="3" t="s">
        <v>35</v>
      </c>
      <c r="B56" s="3">
        <v>0</v>
      </c>
    </row>
    <row r="58" spans="1:25" ht="13.5" thickBot="1">
      <c r="A58" s="47" t="s">
        <v>36</v>
      </c>
      <c r="B58" s="48">
        <f>B54-B55-B56-B57</f>
        <v>108078</v>
      </c>
      <c r="C58" s="47"/>
      <c r="D58" s="47"/>
      <c r="E58" s="47"/>
      <c r="F58" s="47"/>
      <c r="G58" s="47"/>
      <c r="H58" s="47"/>
      <c r="I58" s="47"/>
      <c r="J58" s="49"/>
      <c r="K58" s="47"/>
      <c r="L58" s="47"/>
      <c r="M58" s="50"/>
      <c r="N58" s="50"/>
    </row>
    <row r="59" spans="1:25" ht="13.5" thickTop="1"/>
    <row r="60" spans="1:25">
      <c r="A60" s="11"/>
      <c r="B60" s="3" t="s">
        <v>72</v>
      </c>
      <c r="C60" s="5" t="s">
        <v>73</v>
      </c>
      <c r="D60" s="3" t="s">
        <v>78</v>
      </c>
      <c r="F60" s="5" t="s">
        <v>74</v>
      </c>
      <c r="G60" s="5" t="s">
        <v>75</v>
      </c>
      <c r="H60" s="5"/>
      <c r="I60" s="10"/>
      <c r="J60" s="5"/>
      <c r="K60" s="5"/>
      <c r="L60" s="5"/>
      <c r="M60" s="5"/>
      <c r="N60" s="5"/>
      <c r="O60" s="5"/>
      <c r="P60" s="5"/>
      <c r="Q60" s="5"/>
      <c r="R60" s="5"/>
      <c r="S60" s="5"/>
      <c r="T60" s="10"/>
      <c r="U60" s="10"/>
      <c r="V60" s="10"/>
      <c r="W60" s="10"/>
      <c r="X60" s="5"/>
      <c r="Y60" s="10"/>
    </row>
    <row r="61" spans="1:25">
      <c r="A61" s="3" t="s">
        <v>2</v>
      </c>
      <c r="B61" s="3">
        <v>5403</v>
      </c>
      <c r="C61" s="3">
        <v>708</v>
      </c>
      <c r="D61" s="3">
        <v>0</v>
      </c>
      <c r="F61" s="3">
        <f>B61-C61</f>
        <v>4695</v>
      </c>
      <c r="G61" s="62">
        <v>43452</v>
      </c>
    </row>
    <row r="62" spans="1:25">
      <c r="A62" s="3" t="s">
        <v>27</v>
      </c>
      <c r="B62" s="3">
        <f>2*5403</f>
        <v>10806</v>
      </c>
      <c r="C62" s="3">
        <v>2876</v>
      </c>
      <c r="D62" s="3">
        <v>0</v>
      </c>
      <c r="F62" s="3">
        <f>B62-C62</f>
        <v>7930</v>
      </c>
      <c r="H62" s="3" t="s">
        <v>79</v>
      </c>
    </row>
    <row r="63" spans="1:25">
      <c r="A63" s="3" t="s">
        <v>28</v>
      </c>
      <c r="B63" s="3">
        <f>2*5403</f>
        <v>10806</v>
      </c>
      <c r="C63" s="3">
        <v>0</v>
      </c>
      <c r="D63" s="3">
        <v>1216</v>
      </c>
      <c r="F63" s="3">
        <f>B63-C63-D63</f>
        <v>9590</v>
      </c>
      <c r="G63" s="62">
        <v>43468</v>
      </c>
    </row>
    <row r="64" spans="1:25">
      <c r="A64" s="3" t="s">
        <v>5</v>
      </c>
      <c r="B64" s="3">
        <v>5403</v>
      </c>
      <c r="C64" s="63">
        <v>57</v>
      </c>
      <c r="D64" s="3">
        <v>608</v>
      </c>
      <c r="F64" s="3">
        <f>B64+C64-D64</f>
        <v>4852</v>
      </c>
      <c r="G64" s="3" t="s">
        <v>80</v>
      </c>
    </row>
    <row r="65" spans="1:8">
      <c r="A65" s="3" t="s">
        <v>6</v>
      </c>
      <c r="B65" s="3">
        <v>5403</v>
      </c>
      <c r="C65" s="63">
        <v>3693</v>
      </c>
      <c r="D65" s="3">
        <v>0</v>
      </c>
      <c r="F65" s="3">
        <f>B65+C65</f>
        <v>9096</v>
      </c>
      <c r="H65" s="3" t="s">
        <v>79</v>
      </c>
    </row>
    <row r="66" spans="1:8">
      <c r="A66" s="3" t="s">
        <v>29</v>
      </c>
      <c r="B66" s="3">
        <v>5403</v>
      </c>
      <c r="C66" s="3">
        <v>0</v>
      </c>
      <c r="D66" s="3">
        <v>750</v>
      </c>
      <c r="F66" s="3">
        <f>B66-D66</f>
        <v>4653</v>
      </c>
    </row>
    <row r="67" spans="1:8">
      <c r="A67" s="3" t="s">
        <v>52</v>
      </c>
      <c r="B67" s="3">
        <v>5403</v>
      </c>
      <c r="C67" s="3">
        <v>0</v>
      </c>
      <c r="D67" s="3">
        <v>746.25</v>
      </c>
      <c r="F67" s="3">
        <f>B67-C67-D67</f>
        <v>4656.75</v>
      </c>
    </row>
    <row r="68" spans="1:8">
      <c r="A68" s="3" t="s">
        <v>30</v>
      </c>
      <c r="B68" s="3">
        <f>2*5403</f>
        <v>10806</v>
      </c>
      <c r="C68" s="3">
        <v>0</v>
      </c>
      <c r="D68" s="3">
        <v>1492.5</v>
      </c>
      <c r="F68" s="3">
        <f>B68-C68-D68</f>
        <v>9313.5</v>
      </c>
    </row>
    <row r="69" spans="1:8">
      <c r="A69" s="3" t="s">
        <v>1</v>
      </c>
      <c r="B69" s="3">
        <f>2*5403</f>
        <v>10806</v>
      </c>
      <c r="C69" s="3">
        <v>0</v>
      </c>
      <c r="D69" s="3">
        <v>1492.5</v>
      </c>
      <c r="F69" s="3">
        <f>B69-C69-D69</f>
        <v>9313.5</v>
      </c>
      <c r="G69" s="3" t="s">
        <v>80</v>
      </c>
    </row>
    <row r="70" spans="1:8">
      <c r="A70" s="3" t="s">
        <v>31</v>
      </c>
      <c r="B70" s="3">
        <v>5403</v>
      </c>
      <c r="C70" s="3">
        <v>1206</v>
      </c>
      <c r="D70" s="3">
        <v>0</v>
      </c>
      <c r="F70" s="3">
        <f>B70-C70</f>
        <v>4197</v>
      </c>
      <c r="H70" s="3" t="s">
        <v>79</v>
      </c>
    </row>
    <row r="71" spans="1:8">
      <c r="A71" s="3" t="s">
        <v>15</v>
      </c>
      <c r="B71" s="3">
        <v>5403</v>
      </c>
      <c r="C71" s="63">
        <v>45</v>
      </c>
      <c r="D71" s="3">
        <v>0</v>
      </c>
      <c r="F71" s="3">
        <f>B71+C71</f>
        <v>5448</v>
      </c>
      <c r="H71" s="3" t="s">
        <v>79</v>
      </c>
    </row>
    <row r="72" spans="1:8">
      <c r="A72" s="3" t="s">
        <v>16</v>
      </c>
      <c r="B72" s="3">
        <v>5403</v>
      </c>
      <c r="C72" s="3">
        <v>325</v>
      </c>
      <c r="D72" s="3">
        <v>746.25</v>
      </c>
      <c r="F72" s="3">
        <f>B72-C72-D72</f>
        <v>4331.75</v>
      </c>
      <c r="G72" s="3" t="s">
        <v>80</v>
      </c>
    </row>
    <row r="73" spans="1:8">
      <c r="A73" s="3" t="s">
        <v>76</v>
      </c>
      <c r="B73" s="3">
        <f>2*5403</f>
        <v>10806</v>
      </c>
      <c r="C73" s="3">
        <v>0</v>
      </c>
      <c r="D73" s="3">
        <v>0</v>
      </c>
      <c r="F73" s="3">
        <f>B73-C73</f>
        <v>10806</v>
      </c>
      <c r="H73" s="3" t="s">
        <v>79</v>
      </c>
    </row>
    <row r="74" spans="1:8">
      <c r="A74" s="3" t="s">
        <v>77</v>
      </c>
      <c r="B74" s="3">
        <f>2*5403</f>
        <v>10806</v>
      </c>
      <c r="C74" s="3">
        <v>0</v>
      </c>
      <c r="D74" s="3">
        <v>1492.5</v>
      </c>
      <c r="F74" s="3">
        <f>B74-C74-D74</f>
        <v>9313.5</v>
      </c>
      <c r="G74" s="3" t="s">
        <v>80</v>
      </c>
    </row>
  </sheetData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Charlotte</cp:lastModifiedBy>
  <cp:lastPrinted>2019-01-03T17:35:31Z</cp:lastPrinted>
  <dcterms:created xsi:type="dcterms:W3CDTF">2016-01-10T09:32:08Z</dcterms:created>
  <dcterms:modified xsi:type="dcterms:W3CDTF">2019-02-03T08:37:49Z</dcterms:modified>
</cp:coreProperties>
</file>