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13_ncr:1_{0E034EB2-8989-46E7-974A-D2B2E989B94D}" xr6:coauthVersionLast="47" xr6:coauthVersionMax="47" xr10:uidLastSave="{00000000-0000-0000-0000-000000000000}"/>
  <bookViews>
    <workbookView xWindow="-120" yWindow="-120" windowWidth="25440" windowHeight="15390" xr2:uid="{246D05E4-1DB0-4337-AB39-20685BA662ED}"/>
  </bookViews>
  <sheets>
    <sheet name="2024" sheetId="1" r:id="rId1"/>
    <sheet name="Ark1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2" i="1" l="1"/>
  <c r="L15" i="1"/>
  <c r="F32" i="2"/>
  <c r="F34" i="2" s="1"/>
  <c r="F25" i="2"/>
  <c r="F27" i="2" s="1"/>
  <c r="F18" i="2"/>
  <c r="F20" i="2" s="1"/>
  <c r="F11" i="2"/>
  <c r="F13" i="2" s="1"/>
  <c r="F4" i="2"/>
  <c r="F6" i="2" s="1"/>
  <c r="K22" i="1" l="1"/>
  <c r="N22" i="1"/>
  <c r="N38" i="1" s="1"/>
  <c r="M22" i="1"/>
  <c r="M38" i="1" s="1"/>
  <c r="I22" i="1"/>
  <c r="H22" i="1"/>
  <c r="G22" i="1"/>
  <c r="F22" i="1"/>
  <c r="E22" i="1"/>
  <c r="E38" i="1" s="1"/>
  <c r="D38" i="1"/>
  <c r="C22" i="1"/>
  <c r="B22" i="1"/>
  <c r="M15" i="1"/>
  <c r="K15" i="1"/>
  <c r="J15" i="1"/>
  <c r="I15" i="1"/>
  <c r="N14" i="1"/>
  <c r="N13" i="1"/>
  <c r="N12" i="1"/>
  <c r="N10" i="1"/>
  <c r="N8" i="1"/>
  <c r="N9" i="1"/>
  <c r="N7" i="1"/>
  <c r="N6" i="1"/>
  <c r="N5" i="1"/>
  <c r="N4" i="1"/>
  <c r="H15" i="1"/>
  <c r="G15" i="1"/>
  <c r="F15" i="1"/>
  <c r="E15" i="1"/>
  <c r="D15" i="1"/>
  <c r="B15" i="1"/>
  <c r="I38" i="1" l="1"/>
  <c r="G38" i="1"/>
  <c r="C15" i="1"/>
  <c r="J22" i="1"/>
  <c r="K38" i="1" s="1"/>
  <c r="N11" i="1"/>
  <c r="N15" i="1" s="1"/>
  <c r="C38" i="1"/>
  <c r="C47" i="1" l="1"/>
  <c r="C51" i="1" s="1"/>
  <c r="E47" i="1" s="1"/>
  <c r="N42" i="1" s="1"/>
  <c r="I42" i="1" l="1"/>
  <c r="K42" i="1" l="1"/>
  <c r="G42" i="1"/>
  <c r="E42" i="1"/>
  <c r="D42" i="1"/>
  <c r="C42" i="1"/>
</calcChain>
</file>

<file path=xl/sharedStrings.xml><?xml version="1.0" encoding="utf-8"?>
<sst xmlns="http://schemas.openxmlformats.org/spreadsheetml/2006/main" count="133" uniqueCount="73">
  <si>
    <t>reg.nr. konto nr. 3572 484874</t>
  </si>
  <si>
    <t>Loop</t>
  </si>
  <si>
    <t>Dytter</t>
  </si>
  <si>
    <t>Kim</t>
  </si>
  <si>
    <t>Stald</t>
  </si>
  <si>
    <t>Mona/Ken</t>
  </si>
  <si>
    <t>Lene</t>
  </si>
  <si>
    <t>Birger</t>
  </si>
  <si>
    <t>Charlotte</t>
  </si>
  <si>
    <t xml:space="preserve">Lene </t>
  </si>
  <si>
    <t>Carsten</t>
  </si>
  <si>
    <t>Natasja</t>
  </si>
  <si>
    <t>Steffen</t>
  </si>
  <si>
    <t>Mona</t>
  </si>
  <si>
    <t>Ken</t>
  </si>
  <si>
    <t>Julie</t>
  </si>
  <si>
    <t>Peter</t>
  </si>
  <si>
    <t>Total</t>
  </si>
  <si>
    <t>Gul baggrund betyder, at man har haft afbud</t>
  </si>
  <si>
    <t>Topscorer</t>
  </si>
  <si>
    <t>Bundskrab</t>
  </si>
  <si>
    <t xml:space="preserve">Sort baggrund betyder, at man ikke har meldt afbud rettidigt, hvilket iflg. vedtægterne betyder bøde på 50 kr. </t>
  </si>
  <si>
    <t>Fam. Stald</t>
  </si>
  <si>
    <t>Fam. Loop</t>
  </si>
  <si>
    <t>Skylder</t>
  </si>
  <si>
    <t>Udbetalt</t>
  </si>
  <si>
    <t>røde tal betyder, at man har betalt forud</t>
  </si>
  <si>
    <t>Pr. næse</t>
  </si>
  <si>
    <t>Klub indtægt</t>
  </si>
  <si>
    <t>Kort</t>
  </si>
  <si>
    <t>Klub formue</t>
  </si>
  <si>
    <t>overført fra 2021</t>
  </si>
  <si>
    <t>betalt 01</t>
  </si>
  <si>
    <t>betalt 02</t>
  </si>
  <si>
    <t>betalt 03</t>
  </si>
  <si>
    <t>betalt 04</t>
  </si>
  <si>
    <t>betalt 05</t>
  </si>
  <si>
    <t>betalt 06</t>
  </si>
  <si>
    <t>betalt 07</t>
  </si>
  <si>
    <t>betalt 08</t>
  </si>
  <si>
    <t>betalt 09</t>
  </si>
  <si>
    <t>betalt 10</t>
  </si>
  <si>
    <t>betalt 11</t>
  </si>
  <si>
    <t>betalt 12</t>
  </si>
  <si>
    <t xml:space="preserve">betalt </t>
  </si>
  <si>
    <t>pr. næse/par</t>
  </si>
  <si>
    <t>Negative renter</t>
  </si>
  <si>
    <t>Skiferie uge 10 2023</t>
  </si>
  <si>
    <t>Julie &amp; Peter</t>
  </si>
  <si>
    <t>Restbetaling</t>
  </si>
  <si>
    <t>Natasja &amp; Steffen</t>
  </si>
  <si>
    <t>Mona &amp; Ken</t>
  </si>
  <si>
    <t>Birger &amp; Charlotte</t>
  </si>
  <si>
    <t>Pr. par i skikassen</t>
  </si>
  <si>
    <t>i skikassen</t>
  </si>
  <si>
    <t>betalt dep</t>
  </si>
  <si>
    <t>mgl bet i skikasse</t>
  </si>
  <si>
    <t>I skikasse</t>
  </si>
  <si>
    <t>At betale</t>
  </si>
  <si>
    <t>Sandet</t>
  </si>
  <si>
    <t>19.01.2024</t>
  </si>
  <si>
    <t>02.02.2024</t>
  </si>
  <si>
    <t>01.03.2024</t>
  </si>
  <si>
    <t>05.04.2024</t>
  </si>
  <si>
    <t>03.05.2024</t>
  </si>
  <si>
    <t>07.06.2024</t>
  </si>
  <si>
    <t>05.07.2024</t>
  </si>
  <si>
    <t>02.08.2024</t>
  </si>
  <si>
    <t>06.09.2024</t>
  </si>
  <si>
    <t>04.10.2024</t>
  </si>
  <si>
    <t>01.11.2024</t>
  </si>
  <si>
    <t>weekend</t>
  </si>
  <si>
    <t>29.11.2024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</si>
</sst>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rgb="FF00B0F0"/>
      <name val="Arial"/>
      <family val="2"/>
    </font>
    <font>
      <sz val="10"/>
      <color rgb="FF00B0F0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34FB2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2" fillId="2" borderId="0" xfId="1" applyFont="1" applyFill="1"/>
    <xf numFmtId="0" fontId="1" fillId="2" borderId="0" xfId="1" applyFill="1"/>
    <xf numFmtId="0" fontId="1" fillId="0" borderId="0" xfId="1"/>
    <xf numFmtId="0" fontId="2" fillId="0" borderId="0" xfId="1" applyFont="1"/>
    <xf numFmtId="14" fontId="1" fillId="0" borderId="0" xfId="1" applyNumberFormat="1"/>
    <xf numFmtId="16" fontId="1" fillId="0" borderId="0" xfId="1" applyNumberFormat="1"/>
    <xf numFmtId="0" fontId="1" fillId="3" borderId="0" xfId="1" applyFill="1"/>
    <xf numFmtId="0" fontId="1" fillId="4" borderId="0" xfId="1" applyFill="1"/>
    <xf numFmtId="0" fontId="1" fillId="0" borderId="1" xfId="1" applyBorder="1" applyAlignment="1">
      <alignment horizontal="right"/>
    </xf>
    <xf numFmtId="0" fontId="1" fillId="0" borderId="2" xfId="1" applyBorder="1" applyAlignment="1">
      <alignment horizontal="right"/>
    </xf>
    <xf numFmtId="0" fontId="1" fillId="0" borderId="3" xfId="1" applyBorder="1" applyAlignment="1">
      <alignment horizontal="right"/>
    </xf>
    <xf numFmtId="0" fontId="1" fillId="0" borderId="4" xfId="1" applyBorder="1"/>
    <xf numFmtId="0" fontId="1" fillId="0" borderId="5" xfId="1" applyBorder="1"/>
    <xf numFmtId="0" fontId="1" fillId="0" borderId="6" xfId="1" applyBorder="1"/>
    <xf numFmtId="0" fontId="2" fillId="0" borderId="4" xfId="1" applyFont="1" applyBorder="1"/>
    <xf numFmtId="0" fontId="2" fillId="0" borderId="5" xfId="1" applyFont="1" applyBorder="1"/>
    <xf numFmtId="0" fontId="2" fillId="0" borderId="6" xfId="1" applyFont="1" applyBorder="1"/>
    <xf numFmtId="0" fontId="1" fillId="0" borderId="7" xfId="1" applyBorder="1"/>
    <xf numFmtId="0" fontId="1" fillId="0" borderId="8" xfId="1" applyBorder="1"/>
    <xf numFmtId="0" fontId="1" fillId="0" borderId="9" xfId="1" applyBorder="1"/>
    <xf numFmtId="164" fontId="1" fillId="0" borderId="10" xfId="1" applyNumberFormat="1" applyBorder="1"/>
    <xf numFmtId="164" fontId="1" fillId="0" borderId="11" xfId="1" applyNumberFormat="1" applyBorder="1"/>
    <xf numFmtId="164" fontId="1" fillId="0" borderId="9" xfId="1" applyNumberFormat="1" applyBorder="1"/>
    <xf numFmtId="0" fontId="1" fillId="0" borderId="2" xfId="1" applyBorder="1"/>
    <xf numFmtId="0" fontId="1" fillId="0" borderId="3" xfId="1" applyBorder="1"/>
    <xf numFmtId="0" fontId="3" fillId="0" borderId="8" xfId="1" applyFont="1" applyBorder="1" applyAlignment="1">
      <alignment horizontal="center"/>
    </xf>
    <xf numFmtId="0" fontId="4" fillId="0" borderId="7" xfId="1" applyFont="1" applyBorder="1"/>
    <xf numFmtId="0" fontId="3" fillId="0" borderId="7" xfId="1" applyFont="1" applyBorder="1" applyAlignment="1">
      <alignment horizontal="center"/>
    </xf>
    <xf numFmtId="2" fontId="1" fillId="0" borderId="0" xfId="1" applyNumberFormat="1"/>
    <xf numFmtId="164" fontId="2" fillId="0" borderId="0" xfId="1" applyNumberFormat="1" applyFont="1"/>
    <xf numFmtId="164" fontId="1" fillId="0" borderId="0" xfId="1" applyNumberFormat="1"/>
    <xf numFmtId="0" fontId="1" fillId="0" borderId="12" xfId="1" applyBorder="1" applyAlignment="1">
      <alignment horizontal="right"/>
    </xf>
    <xf numFmtId="0" fontId="1" fillId="0" borderId="12" xfId="1" applyBorder="1"/>
    <xf numFmtId="0" fontId="3" fillId="0" borderId="13" xfId="1" applyFont="1" applyBorder="1" applyAlignment="1">
      <alignment horizontal="center"/>
    </xf>
    <xf numFmtId="0" fontId="1" fillId="5" borderId="0" xfId="1" applyFill="1"/>
    <xf numFmtId="2" fontId="2" fillId="0" borderId="0" xfId="1" applyNumberFormat="1" applyFont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5" fillId="7" borderId="0" xfId="1" applyFont="1" applyFill="1"/>
    <xf numFmtId="164" fontId="1" fillId="0" borderId="22" xfId="1" applyNumberFormat="1" applyBorder="1"/>
    <xf numFmtId="0" fontId="1" fillId="0" borderId="23" xfId="1" applyBorder="1"/>
    <xf numFmtId="0" fontId="1" fillId="0" borderId="1" xfId="1" applyBorder="1"/>
    <xf numFmtId="0" fontId="3" fillId="0" borderId="23" xfId="1" applyFont="1" applyBorder="1" applyAlignment="1">
      <alignment horizontal="center"/>
    </xf>
    <xf numFmtId="0" fontId="1" fillId="6" borderId="0" xfId="1" applyFill="1"/>
    <xf numFmtId="0" fontId="1" fillId="8" borderId="0" xfId="1" applyFill="1"/>
    <xf numFmtId="0" fontId="6" fillId="6" borderId="0" xfId="1" applyFont="1" applyFill="1"/>
    <xf numFmtId="0" fontId="1" fillId="0" borderId="0" xfId="1" applyFill="1"/>
  </cellXfs>
  <cellStyles count="2">
    <cellStyle name="Normal" xfId="0" builtinId="0"/>
    <cellStyle name="Normal 2" xfId="1" xr:uid="{F2975FFF-E9D4-4159-A6B9-56DA61E46F68}"/>
  </cellStyles>
  <dxfs count="0"/>
  <tableStyles count="0" defaultTableStyle="TableStyleMedium2" defaultPivotStyle="PivotStyleLight16"/>
  <colors>
    <mruColors>
      <color rgb="FF34FB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715252-AFB7-443F-86D8-074CF984A228}">
  <dimension ref="A1:S65"/>
  <sheetViews>
    <sheetView tabSelected="1" workbookViewId="0">
      <selection activeCell="N13" sqref="N13"/>
    </sheetView>
  </sheetViews>
  <sheetFormatPr defaultRowHeight="15" x14ac:dyDescent="0.25"/>
  <cols>
    <col min="1" max="1" width="8.5703125" bestFit="1" customWidth="1"/>
    <col min="2" max="11" width="10.140625" bestFit="1" customWidth="1"/>
    <col min="12" max="12" width="10.140625" customWidth="1"/>
    <col min="13" max="13" width="10.140625" bestFit="1" customWidth="1"/>
    <col min="14" max="14" width="7.5703125" bestFit="1" customWidth="1"/>
  </cols>
  <sheetData>
    <row r="1" spans="1:19" x14ac:dyDescent="0.25">
      <c r="A1" s="1" t="s">
        <v>0</v>
      </c>
      <c r="B1" s="2"/>
      <c r="C1" s="35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x14ac:dyDescent="0.25">
      <c r="A2" s="4"/>
      <c r="B2" s="3" t="s">
        <v>1</v>
      </c>
      <c r="C2" s="3" t="s">
        <v>16</v>
      </c>
      <c r="D2" s="3" t="s">
        <v>4</v>
      </c>
      <c r="E2" s="3" t="s">
        <v>15</v>
      </c>
      <c r="F2" s="3" t="s">
        <v>5</v>
      </c>
      <c r="G2" s="3" t="s">
        <v>2</v>
      </c>
      <c r="H2" s="3" t="s">
        <v>59</v>
      </c>
      <c r="I2" s="3" t="s">
        <v>3</v>
      </c>
      <c r="J2" s="3" t="s">
        <v>15</v>
      </c>
      <c r="K2" s="3" t="s">
        <v>4</v>
      </c>
      <c r="L2" s="3" t="s">
        <v>5</v>
      </c>
      <c r="M2" s="3" t="s">
        <v>71</v>
      </c>
      <c r="N2" s="3"/>
      <c r="O2" s="3"/>
      <c r="P2" s="3"/>
      <c r="Q2" s="3"/>
      <c r="R2" s="3"/>
      <c r="S2" s="3"/>
    </row>
    <row r="3" spans="1:19" x14ac:dyDescent="0.25">
      <c r="A3" s="4"/>
      <c r="B3" s="5" t="s">
        <v>60</v>
      </c>
      <c r="C3" s="3" t="s">
        <v>61</v>
      </c>
      <c r="D3" s="3" t="s">
        <v>62</v>
      </c>
      <c r="E3" s="3" t="s">
        <v>63</v>
      </c>
      <c r="F3" s="3" t="s">
        <v>64</v>
      </c>
      <c r="G3" s="3" t="s">
        <v>65</v>
      </c>
      <c r="H3" s="3" t="s">
        <v>66</v>
      </c>
      <c r="I3" s="3" t="s">
        <v>67</v>
      </c>
      <c r="J3" s="3" t="s">
        <v>68</v>
      </c>
      <c r="K3" s="3" t="s">
        <v>69</v>
      </c>
      <c r="L3" s="3" t="s">
        <v>70</v>
      </c>
      <c r="M3" s="3" t="s">
        <v>72</v>
      </c>
      <c r="N3" s="3"/>
      <c r="O3" s="3"/>
      <c r="P3" s="3"/>
      <c r="Q3" s="3"/>
      <c r="R3" s="3"/>
      <c r="S3" s="3"/>
    </row>
    <row r="4" spans="1:19" x14ac:dyDescent="0.25">
      <c r="A4" s="6" t="s">
        <v>3</v>
      </c>
      <c r="B4" s="50">
        <v>470</v>
      </c>
      <c r="C4" s="3">
        <v>425</v>
      </c>
      <c r="D4" s="45">
        <v>488</v>
      </c>
      <c r="E4" s="3">
        <v>511</v>
      </c>
      <c r="F4" s="3"/>
      <c r="G4" s="3"/>
      <c r="H4" s="3"/>
      <c r="I4" s="3"/>
      <c r="J4" s="3"/>
      <c r="K4" s="3"/>
      <c r="L4" s="3"/>
      <c r="M4" s="3">
        <v>0</v>
      </c>
      <c r="N4" s="3">
        <f t="shared" ref="N4:N14" si="0">SUM(B4:M4)</f>
        <v>1894</v>
      </c>
      <c r="O4" s="3"/>
      <c r="P4" s="3"/>
      <c r="Q4" s="3"/>
      <c r="R4" s="3"/>
      <c r="S4" s="3"/>
    </row>
    <row r="5" spans="1:19" x14ac:dyDescent="0.25">
      <c r="A5" s="6" t="s">
        <v>7</v>
      </c>
      <c r="B5" s="3">
        <v>400</v>
      </c>
      <c r="C5" s="3">
        <v>425</v>
      </c>
      <c r="D5" s="3">
        <v>446</v>
      </c>
      <c r="E5" s="3">
        <v>452</v>
      </c>
      <c r="F5" s="3"/>
      <c r="G5" s="3"/>
      <c r="H5" s="3"/>
      <c r="I5" s="3"/>
      <c r="J5" s="3"/>
      <c r="K5" s="3"/>
      <c r="L5" s="3"/>
      <c r="M5" s="3">
        <v>0</v>
      </c>
      <c r="N5" s="3">
        <f t="shared" si="0"/>
        <v>1723</v>
      </c>
      <c r="O5" s="3"/>
      <c r="P5" s="3"/>
      <c r="Q5" s="3"/>
      <c r="R5" s="3"/>
      <c r="S5" s="3"/>
    </row>
    <row r="6" spans="1:19" x14ac:dyDescent="0.25">
      <c r="A6" s="6" t="s">
        <v>8</v>
      </c>
      <c r="B6" s="3">
        <v>480</v>
      </c>
      <c r="C6" s="3">
        <v>382</v>
      </c>
      <c r="D6" s="3">
        <v>349</v>
      </c>
      <c r="E6" s="3">
        <v>315</v>
      </c>
      <c r="F6" s="3"/>
      <c r="G6" s="3"/>
      <c r="H6" s="3"/>
      <c r="I6" s="3"/>
      <c r="J6" s="3"/>
      <c r="K6" s="3"/>
      <c r="L6" s="3"/>
      <c r="M6" s="3">
        <v>0</v>
      </c>
      <c r="N6" s="51">
        <f t="shared" si="0"/>
        <v>1526</v>
      </c>
      <c r="O6" s="3"/>
      <c r="P6" s="3"/>
      <c r="Q6" s="3"/>
      <c r="R6" s="3"/>
      <c r="S6" s="3"/>
    </row>
    <row r="7" spans="1:19" x14ac:dyDescent="0.25">
      <c r="A7" s="6" t="s">
        <v>9</v>
      </c>
      <c r="B7" s="3">
        <v>400</v>
      </c>
      <c r="C7" s="3">
        <v>357</v>
      </c>
      <c r="D7" s="3">
        <v>390</v>
      </c>
      <c r="E7" s="3">
        <v>600</v>
      </c>
      <c r="F7" s="3"/>
      <c r="G7" s="3"/>
      <c r="H7" s="3"/>
      <c r="I7" s="3"/>
      <c r="J7" s="3"/>
      <c r="K7" s="3"/>
      <c r="L7" s="3"/>
      <c r="M7" s="3">
        <v>0</v>
      </c>
      <c r="N7" s="53">
        <f t="shared" si="0"/>
        <v>1747</v>
      </c>
      <c r="O7" s="3"/>
      <c r="P7" s="3"/>
      <c r="Q7" s="3"/>
      <c r="R7" s="3"/>
      <c r="S7" s="3"/>
    </row>
    <row r="8" spans="1:19" x14ac:dyDescent="0.25">
      <c r="A8" s="6" t="s">
        <v>10</v>
      </c>
      <c r="B8" s="3">
        <v>410</v>
      </c>
      <c r="C8" s="3">
        <v>358</v>
      </c>
      <c r="D8" s="3">
        <v>388</v>
      </c>
      <c r="E8" s="3">
        <v>440</v>
      </c>
      <c r="F8" s="3"/>
      <c r="G8" s="3"/>
      <c r="H8" s="3"/>
      <c r="I8" s="3"/>
      <c r="J8" s="3"/>
      <c r="K8" s="3"/>
      <c r="L8" s="3"/>
      <c r="M8" s="3">
        <v>0</v>
      </c>
      <c r="N8" s="3">
        <f t="shared" si="0"/>
        <v>1596</v>
      </c>
      <c r="O8" s="3"/>
      <c r="P8" s="3"/>
      <c r="Q8" s="3"/>
      <c r="R8" s="3"/>
      <c r="S8" s="3"/>
    </row>
    <row r="9" spans="1:19" x14ac:dyDescent="0.25">
      <c r="A9" s="6" t="s">
        <v>11</v>
      </c>
      <c r="B9" s="3">
        <v>400</v>
      </c>
      <c r="C9" s="3">
        <v>403</v>
      </c>
      <c r="D9" s="3">
        <v>464</v>
      </c>
      <c r="E9" s="3">
        <v>370</v>
      </c>
      <c r="F9" s="3"/>
      <c r="G9" s="3"/>
      <c r="H9" s="3"/>
      <c r="I9" s="3"/>
      <c r="J9" s="3"/>
      <c r="K9" s="3"/>
      <c r="L9" s="3"/>
      <c r="M9" s="3">
        <v>0</v>
      </c>
      <c r="N9" s="3">
        <f t="shared" si="0"/>
        <v>1637</v>
      </c>
      <c r="O9" s="3"/>
      <c r="P9" s="3"/>
      <c r="Q9" s="3"/>
      <c r="R9" s="3"/>
      <c r="S9" s="3"/>
    </row>
    <row r="10" spans="1:19" x14ac:dyDescent="0.25">
      <c r="A10" s="6" t="s">
        <v>12</v>
      </c>
      <c r="B10" s="45">
        <v>520</v>
      </c>
      <c r="C10" s="3">
        <v>358</v>
      </c>
      <c r="D10" s="3">
        <v>326</v>
      </c>
      <c r="E10" s="3">
        <v>459</v>
      </c>
      <c r="F10" s="3"/>
      <c r="G10" s="3"/>
      <c r="H10" s="3"/>
      <c r="I10" s="3"/>
      <c r="J10" s="3"/>
      <c r="K10" s="3"/>
      <c r="L10" s="3"/>
      <c r="M10" s="3">
        <v>0</v>
      </c>
      <c r="N10" s="3">
        <f t="shared" si="0"/>
        <v>1663</v>
      </c>
      <c r="O10" s="3"/>
      <c r="P10" s="3"/>
      <c r="Q10" s="3"/>
      <c r="R10" s="3"/>
      <c r="S10" s="3"/>
    </row>
    <row r="11" spans="1:19" x14ac:dyDescent="0.25">
      <c r="A11" s="6" t="s">
        <v>13</v>
      </c>
      <c r="B11" s="3">
        <v>480</v>
      </c>
      <c r="C11" s="3">
        <v>406</v>
      </c>
      <c r="D11" s="3">
        <v>444</v>
      </c>
      <c r="E11" s="50">
        <v>502</v>
      </c>
      <c r="F11" s="3"/>
      <c r="G11" s="3"/>
      <c r="H11" s="3"/>
      <c r="I11" s="3"/>
      <c r="J11" s="3"/>
      <c r="K11" s="3"/>
      <c r="L11" s="3"/>
      <c r="M11" s="3">
        <v>0</v>
      </c>
      <c r="N11" s="3">
        <f t="shared" si="0"/>
        <v>1832</v>
      </c>
      <c r="O11" s="3"/>
      <c r="P11" s="3"/>
      <c r="Q11" s="3"/>
      <c r="R11" s="3"/>
      <c r="S11" s="3"/>
    </row>
    <row r="12" spans="1:19" x14ac:dyDescent="0.25">
      <c r="A12" s="6" t="s">
        <v>14</v>
      </c>
      <c r="B12" s="3">
        <v>410</v>
      </c>
      <c r="C12" s="3">
        <v>641</v>
      </c>
      <c r="D12" s="3">
        <v>310</v>
      </c>
      <c r="E12" s="3">
        <v>359</v>
      </c>
      <c r="F12" s="3"/>
      <c r="G12" s="3"/>
      <c r="H12" s="3"/>
      <c r="I12" s="3"/>
      <c r="J12" s="3"/>
      <c r="K12" s="3"/>
      <c r="L12" s="3"/>
      <c r="M12" s="3">
        <v>0</v>
      </c>
      <c r="N12" s="3">
        <f t="shared" si="0"/>
        <v>1720</v>
      </c>
      <c r="O12" s="3"/>
      <c r="P12" s="3"/>
      <c r="Q12" s="3"/>
      <c r="R12" s="3"/>
      <c r="S12" s="3"/>
    </row>
    <row r="13" spans="1:19" x14ac:dyDescent="0.25">
      <c r="A13" s="6" t="s">
        <v>15</v>
      </c>
      <c r="B13" s="3">
        <v>400</v>
      </c>
      <c r="C13" s="3">
        <v>690</v>
      </c>
      <c r="D13" s="52">
        <v>438</v>
      </c>
      <c r="E13" s="3">
        <v>452</v>
      </c>
      <c r="F13" s="3"/>
      <c r="G13" s="3"/>
      <c r="H13" s="3"/>
      <c r="I13" s="3"/>
      <c r="J13" s="3"/>
      <c r="K13" s="3"/>
      <c r="L13" s="3"/>
      <c r="M13" s="3">
        <v>0</v>
      </c>
      <c r="N13" s="35">
        <f t="shared" si="0"/>
        <v>1980</v>
      </c>
      <c r="O13" s="3"/>
      <c r="P13" s="3"/>
      <c r="Q13" s="3"/>
      <c r="R13" s="3"/>
      <c r="S13" s="3"/>
    </row>
    <row r="14" spans="1:19" x14ac:dyDescent="0.25">
      <c r="A14" s="6" t="s">
        <v>16</v>
      </c>
      <c r="B14" s="50">
        <v>470</v>
      </c>
      <c r="C14" s="3">
        <v>444</v>
      </c>
      <c r="D14" s="3">
        <v>377</v>
      </c>
      <c r="E14" s="3">
        <v>566</v>
      </c>
      <c r="F14" s="3"/>
      <c r="G14" s="3"/>
      <c r="H14" s="3"/>
      <c r="I14" s="3"/>
      <c r="J14" s="3"/>
      <c r="K14" s="3"/>
      <c r="L14" s="3"/>
      <c r="M14" s="3">
        <v>0</v>
      </c>
      <c r="N14" s="3">
        <f t="shared" si="0"/>
        <v>1857</v>
      </c>
      <c r="O14" s="3"/>
      <c r="P14" s="3"/>
      <c r="Q14" s="3"/>
      <c r="R14" s="3"/>
      <c r="S14" s="3"/>
    </row>
    <row r="15" spans="1:19" x14ac:dyDescent="0.25">
      <c r="A15" s="6" t="s">
        <v>17</v>
      </c>
      <c r="B15" s="3">
        <f t="shared" ref="B15:N15" si="1">SUM(B4:B14)</f>
        <v>4840</v>
      </c>
      <c r="C15" s="3">
        <f t="shared" si="1"/>
        <v>4889</v>
      </c>
      <c r="D15" s="3">
        <f t="shared" si="1"/>
        <v>4420</v>
      </c>
      <c r="E15" s="3">
        <f t="shared" si="1"/>
        <v>5026</v>
      </c>
      <c r="F15" s="3">
        <f t="shared" si="1"/>
        <v>0</v>
      </c>
      <c r="G15" s="3">
        <f t="shared" si="1"/>
        <v>0</v>
      </c>
      <c r="H15" s="3">
        <f t="shared" si="1"/>
        <v>0</v>
      </c>
      <c r="I15" s="3">
        <f t="shared" si="1"/>
        <v>0</v>
      </c>
      <c r="J15" s="3">
        <f t="shared" si="1"/>
        <v>0</v>
      </c>
      <c r="K15" s="3">
        <f t="shared" si="1"/>
        <v>0</v>
      </c>
      <c r="L15" s="3">
        <f t="shared" si="1"/>
        <v>0</v>
      </c>
      <c r="M15" s="3">
        <f t="shared" si="1"/>
        <v>0</v>
      </c>
      <c r="N15" s="3">
        <f t="shared" si="1"/>
        <v>19175</v>
      </c>
      <c r="O15" s="3"/>
      <c r="P15" s="3"/>
      <c r="Q15" s="3"/>
      <c r="R15" s="3"/>
      <c r="S15" s="3"/>
    </row>
    <row r="16" spans="1:19" x14ac:dyDescent="0.25">
      <c r="A16" s="4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x14ac:dyDescent="0.25">
      <c r="A17" s="7" t="s">
        <v>18</v>
      </c>
      <c r="B17" s="7"/>
      <c r="C17" s="3"/>
      <c r="F17" s="3"/>
      <c r="G17" s="3"/>
      <c r="H17" s="3"/>
      <c r="I17" s="3"/>
      <c r="J17" s="2" t="s">
        <v>19</v>
      </c>
      <c r="K17" s="8" t="s">
        <v>20</v>
      </c>
      <c r="L17" s="8"/>
      <c r="M17" s="3"/>
      <c r="N17" s="3"/>
      <c r="O17" s="3"/>
      <c r="P17" s="3"/>
      <c r="Q17" s="3"/>
      <c r="R17" s="3"/>
      <c r="S17" s="3"/>
    </row>
    <row r="18" spans="1:19" x14ac:dyDescent="0.25">
      <c r="A18" s="3" t="s">
        <v>21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x14ac:dyDescent="0.25">
      <c r="A19" s="4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5.75" thickBot="1" x14ac:dyDescent="0.3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x14ac:dyDescent="0.25">
      <c r="A21" s="3"/>
      <c r="B21" s="10" t="s">
        <v>6</v>
      </c>
      <c r="C21" s="11" t="s">
        <v>10</v>
      </c>
      <c r="D21" s="11"/>
      <c r="E21" s="9" t="s">
        <v>3</v>
      </c>
      <c r="F21" s="10" t="s">
        <v>7</v>
      </c>
      <c r="G21" s="32" t="s">
        <v>8</v>
      </c>
      <c r="H21" s="10" t="s">
        <v>11</v>
      </c>
      <c r="I21" s="11" t="s">
        <v>12</v>
      </c>
      <c r="J21" s="10" t="s">
        <v>13</v>
      </c>
      <c r="K21" s="11" t="s">
        <v>14</v>
      </c>
      <c r="L21" s="32"/>
      <c r="M21" s="9" t="s">
        <v>15</v>
      </c>
      <c r="N21" s="11" t="s">
        <v>16</v>
      </c>
      <c r="O21" s="3"/>
      <c r="S21" s="3"/>
    </row>
    <row r="22" spans="1:19" x14ac:dyDescent="0.25">
      <c r="A22" s="3" t="s">
        <v>17</v>
      </c>
      <c r="B22" s="13">
        <f>SUM(B7:M7)</f>
        <v>1747</v>
      </c>
      <c r="C22" s="14">
        <f>SUM(B8:M8)</f>
        <v>1596</v>
      </c>
      <c r="D22" s="14"/>
      <c r="E22" s="12">
        <f>SUM(B4:M4)</f>
        <v>1894</v>
      </c>
      <c r="F22" s="13">
        <f>SUM(B5:M5)</f>
        <v>1723</v>
      </c>
      <c r="G22" s="3">
        <f>SUM(B6:M6)</f>
        <v>1526</v>
      </c>
      <c r="H22" s="13">
        <f>SUM(B9:M9)</f>
        <v>1637</v>
      </c>
      <c r="I22" s="14">
        <f>SUM(B10:M10)</f>
        <v>1663</v>
      </c>
      <c r="J22" s="13">
        <f>SUM(B11:M11)</f>
        <v>1832</v>
      </c>
      <c r="K22" s="14">
        <f>SUM(B12:M12)</f>
        <v>1720</v>
      </c>
      <c r="L22" s="3"/>
      <c r="M22" s="12">
        <f>SUM(B13:M13)</f>
        <v>1980</v>
      </c>
      <c r="N22" s="14">
        <f>SUM(B14:M14)</f>
        <v>1857</v>
      </c>
      <c r="O22" s="3" t="s">
        <v>17</v>
      </c>
      <c r="S22" s="3"/>
    </row>
    <row r="23" spans="1:19" x14ac:dyDescent="0.25">
      <c r="A23" s="3"/>
      <c r="B23" s="16"/>
      <c r="C23" s="17" t="s">
        <v>22</v>
      </c>
      <c r="D23" s="17"/>
      <c r="E23" s="15"/>
      <c r="F23" s="16"/>
      <c r="G23" s="4" t="s">
        <v>23</v>
      </c>
      <c r="H23" s="16" t="s">
        <v>11</v>
      </c>
      <c r="I23" s="17" t="s">
        <v>12</v>
      </c>
      <c r="J23" s="16"/>
      <c r="K23" s="17" t="s">
        <v>5</v>
      </c>
      <c r="L23" s="4"/>
      <c r="M23" s="15" t="s">
        <v>15</v>
      </c>
      <c r="N23" s="17" t="s">
        <v>16</v>
      </c>
      <c r="O23" s="3"/>
      <c r="S23" s="3"/>
    </row>
    <row r="24" spans="1:19" x14ac:dyDescent="0.25">
      <c r="A24" s="3"/>
      <c r="B24" s="13"/>
      <c r="C24" s="14">
        <v>0</v>
      </c>
      <c r="D24" s="14">
        <v>0</v>
      </c>
      <c r="E24" s="12">
        <v>0</v>
      </c>
      <c r="F24" s="13"/>
      <c r="G24" s="3">
        <v>0</v>
      </c>
      <c r="H24" s="13"/>
      <c r="I24" s="14">
        <v>0</v>
      </c>
      <c r="J24" s="13">
        <v>0</v>
      </c>
      <c r="K24" s="14">
        <v>0</v>
      </c>
      <c r="L24" s="3"/>
      <c r="M24" s="12">
        <v>0</v>
      </c>
      <c r="N24" s="14">
        <v>0</v>
      </c>
      <c r="O24" s="3"/>
      <c r="S24" s="3"/>
    </row>
    <row r="25" spans="1:19" x14ac:dyDescent="0.25">
      <c r="A25" s="3" t="s">
        <v>32</v>
      </c>
      <c r="B25" s="13"/>
      <c r="C25" s="14">
        <v>0</v>
      </c>
      <c r="D25" s="14">
        <v>0</v>
      </c>
      <c r="E25" s="12">
        <v>0</v>
      </c>
      <c r="F25" s="13"/>
      <c r="G25" s="3">
        <v>880</v>
      </c>
      <c r="H25" s="13"/>
      <c r="I25" s="14">
        <v>400</v>
      </c>
      <c r="J25" s="13"/>
      <c r="K25" s="14">
        <v>0</v>
      </c>
      <c r="L25" s="3"/>
      <c r="M25" s="12">
        <v>400</v>
      </c>
      <c r="N25" s="14">
        <v>0</v>
      </c>
      <c r="O25" s="3"/>
      <c r="S25" s="3"/>
    </row>
    <row r="26" spans="1:19" x14ac:dyDescent="0.25">
      <c r="A26" s="3" t="s">
        <v>33</v>
      </c>
      <c r="B26" s="13"/>
      <c r="C26" s="14">
        <v>0</v>
      </c>
      <c r="D26" s="14">
        <v>0</v>
      </c>
      <c r="E26" s="12">
        <v>0</v>
      </c>
      <c r="F26" s="13"/>
      <c r="G26" s="3">
        <v>807</v>
      </c>
      <c r="H26" s="13"/>
      <c r="I26" s="14">
        <v>690</v>
      </c>
      <c r="J26" s="13"/>
      <c r="K26" s="14">
        <v>0</v>
      </c>
      <c r="L26" s="3"/>
      <c r="M26" s="12">
        <v>690</v>
      </c>
      <c r="N26" s="14">
        <v>0</v>
      </c>
      <c r="O26" s="3"/>
      <c r="S26" s="3"/>
    </row>
    <row r="27" spans="1:19" x14ac:dyDescent="0.25">
      <c r="A27" s="3" t="s">
        <v>34</v>
      </c>
      <c r="B27" s="13"/>
      <c r="C27" s="14">
        <v>2303</v>
      </c>
      <c r="D27" s="14">
        <v>0</v>
      </c>
      <c r="E27" s="12">
        <v>0</v>
      </c>
      <c r="F27" s="13"/>
      <c r="G27" s="3">
        <v>795</v>
      </c>
      <c r="H27" s="13"/>
      <c r="I27" s="14">
        <v>438</v>
      </c>
      <c r="J27" s="13"/>
      <c r="K27" s="14">
        <v>0</v>
      </c>
      <c r="L27" s="3"/>
      <c r="M27" s="12">
        <v>438</v>
      </c>
      <c r="N27" s="14">
        <v>0</v>
      </c>
      <c r="O27" s="3"/>
      <c r="S27" s="3"/>
    </row>
    <row r="28" spans="1:19" x14ac:dyDescent="0.25">
      <c r="A28" s="3" t="s">
        <v>35</v>
      </c>
      <c r="B28" s="13"/>
      <c r="C28" s="14">
        <v>0</v>
      </c>
      <c r="D28" s="14">
        <v>0</v>
      </c>
      <c r="E28" s="12">
        <v>0</v>
      </c>
      <c r="F28" s="13"/>
      <c r="G28" s="3">
        <v>767</v>
      </c>
      <c r="H28" s="13"/>
      <c r="I28" s="14">
        <v>452</v>
      </c>
      <c r="J28" s="13"/>
      <c r="K28" s="14">
        <v>2000</v>
      </c>
      <c r="L28" s="3"/>
      <c r="M28" s="12">
        <v>452</v>
      </c>
      <c r="N28" s="14">
        <v>0</v>
      </c>
      <c r="O28" s="3"/>
      <c r="S28" s="3"/>
    </row>
    <row r="29" spans="1:19" x14ac:dyDescent="0.25">
      <c r="A29" s="3" t="s">
        <v>36</v>
      </c>
      <c r="B29" s="13"/>
      <c r="C29" s="14">
        <v>0</v>
      </c>
      <c r="D29" s="14">
        <v>0</v>
      </c>
      <c r="E29" s="12">
        <v>0</v>
      </c>
      <c r="F29" s="13"/>
      <c r="G29" s="3">
        <v>0</v>
      </c>
      <c r="H29" s="13"/>
      <c r="I29" s="14">
        <v>0</v>
      </c>
      <c r="J29" s="13"/>
      <c r="K29" s="14">
        <v>0</v>
      </c>
      <c r="L29" s="3"/>
      <c r="M29" s="12">
        <v>0</v>
      </c>
      <c r="N29" s="14">
        <v>0</v>
      </c>
      <c r="O29" s="3"/>
      <c r="S29" s="3"/>
    </row>
    <row r="30" spans="1:19" x14ac:dyDescent="0.25">
      <c r="A30" s="3" t="s">
        <v>37</v>
      </c>
      <c r="B30" s="13"/>
      <c r="C30" s="14">
        <v>0</v>
      </c>
      <c r="D30" s="14">
        <v>0</v>
      </c>
      <c r="E30" s="12">
        <v>0</v>
      </c>
      <c r="F30" s="13"/>
      <c r="G30" s="3">
        <v>0</v>
      </c>
      <c r="H30" s="13"/>
      <c r="I30" s="14">
        <v>0</v>
      </c>
      <c r="J30" s="13"/>
      <c r="K30" s="14">
        <v>0</v>
      </c>
      <c r="L30" s="3"/>
      <c r="M30" s="12">
        <v>0</v>
      </c>
      <c r="N30" s="14">
        <v>0</v>
      </c>
      <c r="O30" s="3"/>
      <c r="S30" s="3"/>
    </row>
    <row r="31" spans="1:19" x14ac:dyDescent="0.25">
      <c r="A31" s="3" t="s">
        <v>38</v>
      </c>
      <c r="B31" s="13"/>
      <c r="C31" s="14">
        <v>0</v>
      </c>
      <c r="D31" s="14">
        <v>0</v>
      </c>
      <c r="E31" s="12">
        <v>0</v>
      </c>
      <c r="F31" s="13"/>
      <c r="G31" s="3">
        <v>0</v>
      </c>
      <c r="H31" s="13"/>
      <c r="I31" s="14">
        <v>0</v>
      </c>
      <c r="J31" s="13"/>
      <c r="K31" s="14">
        <v>0</v>
      </c>
      <c r="L31" s="3"/>
      <c r="M31" s="12">
        <v>0</v>
      </c>
      <c r="N31" s="14">
        <v>0</v>
      </c>
      <c r="O31" s="3"/>
      <c r="S31" s="3"/>
    </row>
    <row r="32" spans="1:19" x14ac:dyDescent="0.25">
      <c r="A32" s="3" t="s">
        <v>39</v>
      </c>
      <c r="B32" s="13"/>
      <c r="C32" s="14">
        <v>0</v>
      </c>
      <c r="D32" s="14">
        <v>0</v>
      </c>
      <c r="E32" s="12">
        <v>0</v>
      </c>
      <c r="F32" s="13"/>
      <c r="G32" s="3">
        <v>0</v>
      </c>
      <c r="H32" s="13"/>
      <c r="I32" s="14">
        <v>0</v>
      </c>
      <c r="J32" s="13"/>
      <c r="K32" s="14">
        <v>0</v>
      </c>
      <c r="L32" s="3"/>
      <c r="M32" s="12">
        <v>0</v>
      </c>
      <c r="N32" s="14">
        <v>0</v>
      </c>
      <c r="O32" s="3"/>
      <c r="S32" s="3"/>
    </row>
    <row r="33" spans="1:19" x14ac:dyDescent="0.25">
      <c r="A33" s="3" t="s">
        <v>40</v>
      </c>
      <c r="B33" s="13"/>
      <c r="C33" s="14">
        <v>0</v>
      </c>
      <c r="D33" s="14">
        <v>0</v>
      </c>
      <c r="E33" s="12">
        <v>0</v>
      </c>
      <c r="F33" s="13"/>
      <c r="G33" s="3">
        <v>0</v>
      </c>
      <c r="H33" s="13"/>
      <c r="I33" s="14">
        <v>0</v>
      </c>
      <c r="J33" s="13"/>
      <c r="K33" s="14">
        <v>0</v>
      </c>
      <c r="L33" s="3"/>
      <c r="M33" s="12">
        <v>0</v>
      </c>
      <c r="N33" s="14">
        <v>0</v>
      </c>
      <c r="O33" s="3"/>
      <c r="S33" s="3"/>
    </row>
    <row r="34" spans="1:19" x14ac:dyDescent="0.25">
      <c r="A34" s="3" t="s">
        <v>41</v>
      </c>
      <c r="B34" s="13"/>
      <c r="C34" s="14">
        <v>0</v>
      </c>
      <c r="D34" s="14">
        <v>0</v>
      </c>
      <c r="E34" s="12">
        <v>0</v>
      </c>
      <c r="F34" s="13"/>
      <c r="G34" s="3">
        <v>0</v>
      </c>
      <c r="H34" s="13"/>
      <c r="I34" s="14">
        <v>0</v>
      </c>
      <c r="J34" s="13"/>
      <c r="K34" s="14">
        <v>0</v>
      </c>
      <c r="L34" s="3"/>
      <c r="M34" s="12">
        <v>0</v>
      </c>
      <c r="N34" s="14">
        <v>0</v>
      </c>
      <c r="O34" s="3"/>
      <c r="S34" s="3"/>
    </row>
    <row r="35" spans="1:19" x14ac:dyDescent="0.25">
      <c r="A35" s="3" t="s">
        <v>42</v>
      </c>
      <c r="B35" s="13"/>
      <c r="C35" s="14">
        <v>0</v>
      </c>
      <c r="D35" s="14">
        <v>0</v>
      </c>
      <c r="E35" s="12">
        <v>0</v>
      </c>
      <c r="F35" s="13"/>
      <c r="G35" s="3">
        <v>0</v>
      </c>
      <c r="H35" s="13"/>
      <c r="I35" s="14">
        <v>0</v>
      </c>
      <c r="J35" s="13"/>
      <c r="K35" s="14">
        <v>0</v>
      </c>
      <c r="L35" s="3"/>
      <c r="M35" s="12">
        <v>0</v>
      </c>
      <c r="N35" s="14">
        <v>0</v>
      </c>
      <c r="O35" s="3"/>
      <c r="S35" s="3"/>
    </row>
    <row r="36" spans="1:19" x14ac:dyDescent="0.25">
      <c r="A36" s="3" t="s">
        <v>43</v>
      </c>
      <c r="B36" s="13"/>
      <c r="C36" s="14">
        <v>0</v>
      </c>
      <c r="D36" s="14">
        <v>0</v>
      </c>
      <c r="E36" s="12">
        <v>0</v>
      </c>
      <c r="F36" s="13"/>
      <c r="G36" s="3">
        <v>0</v>
      </c>
      <c r="H36" s="13"/>
      <c r="I36" s="14">
        <v>0</v>
      </c>
      <c r="J36" s="13"/>
      <c r="K36" s="14">
        <v>0</v>
      </c>
      <c r="L36" s="3"/>
      <c r="M36" s="12">
        <v>0</v>
      </c>
      <c r="N36" s="14">
        <v>0</v>
      </c>
      <c r="O36" s="3"/>
      <c r="S36" s="3"/>
    </row>
    <row r="37" spans="1:19" ht="15.75" thickBot="1" x14ac:dyDescent="0.3">
      <c r="A37" s="3" t="s">
        <v>44</v>
      </c>
      <c r="B37" s="13"/>
      <c r="C37" s="14">
        <v>0</v>
      </c>
      <c r="D37" s="14">
        <v>0</v>
      </c>
      <c r="E37" s="12">
        <v>0</v>
      </c>
      <c r="F37" s="13"/>
      <c r="G37" s="3">
        <v>0</v>
      </c>
      <c r="H37" s="13"/>
      <c r="I37" s="14">
        <v>0</v>
      </c>
      <c r="J37" s="18"/>
      <c r="K37" s="19">
        <v>0</v>
      </c>
      <c r="L37" s="3"/>
      <c r="M37" s="47">
        <v>0</v>
      </c>
      <c r="N37" s="19">
        <v>0</v>
      </c>
      <c r="O37" s="3"/>
      <c r="S37" s="3"/>
    </row>
    <row r="38" spans="1:19" ht="15.75" thickBot="1" x14ac:dyDescent="0.3">
      <c r="A38" s="20" t="s">
        <v>24</v>
      </c>
      <c r="B38" s="23"/>
      <c r="C38" s="22">
        <f>B22+C22-C24-C25-C26-C27-C28-C29-C30-C31-C32-C33-C34-C35-C36-C37</f>
        <v>1040</v>
      </c>
      <c r="D38" s="21">
        <f>D22-D24-D25-D26-D27-D28-D29-D30-D31-D32-D33-D34-D35-D36-D37</f>
        <v>0</v>
      </c>
      <c r="E38" s="21">
        <f>E22-E24-E25-E26-E27-E28-E29-E30-E31-E32-E33-E34-E35-E36-E37</f>
        <v>1894</v>
      </c>
      <c r="F38" s="20"/>
      <c r="G38" s="46">
        <f>F22+G22-G25-G26-G27-G28-G29-G30-G31-G32-G33-G34-G35-G36-G37</f>
        <v>0</v>
      </c>
      <c r="H38" s="23"/>
      <c r="I38" s="22">
        <f>H22+I22-I24-I25-I26-I27-I28-I29-I30-I31-I32-I33-I34-I35-I36-I37</f>
        <v>1320</v>
      </c>
      <c r="J38" s="23"/>
      <c r="K38" s="22">
        <f>J22+K22-K27-K28-K29-K30-K31-K32-K33-K34-K35-K36-K37</f>
        <v>1552</v>
      </c>
      <c r="L38" s="46"/>
      <c r="M38" s="21">
        <f>M22-M25-M26-M27-M28-M29-M30-M31-M32-M33-M34-M35-M36-M37</f>
        <v>0</v>
      </c>
      <c r="N38" s="22">
        <f>N22-N25-N26-N27-N28-N29-N30-N31-N32-N33-N34-N35-N36-N37</f>
        <v>1857</v>
      </c>
      <c r="O38" s="3"/>
      <c r="S38" s="3"/>
    </row>
    <row r="39" spans="1:19" x14ac:dyDescent="0.25">
      <c r="A39" s="3" t="s">
        <v>25</v>
      </c>
      <c r="B39" s="13"/>
      <c r="C39" s="14"/>
      <c r="D39" s="14"/>
      <c r="E39" s="12"/>
      <c r="F39" s="13"/>
      <c r="G39" s="3"/>
      <c r="H39" s="13"/>
      <c r="I39" s="14"/>
      <c r="J39" s="24"/>
      <c r="K39" s="33"/>
      <c r="L39" s="48"/>
      <c r="M39" s="24"/>
      <c r="N39" s="25"/>
      <c r="O39" s="3"/>
      <c r="S39" s="3"/>
    </row>
    <row r="40" spans="1:19" ht="15.75" thickBot="1" x14ac:dyDescent="0.3">
      <c r="A40" s="3"/>
      <c r="B40" s="18"/>
      <c r="C40" s="26" t="s">
        <v>4</v>
      </c>
      <c r="D40" s="26" t="s">
        <v>2</v>
      </c>
      <c r="E40" s="26" t="s">
        <v>3</v>
      </c>
      <c r="F40" s="27"/>
      <c r="G40" s="34" t="s">
        <v>1</v>
      </c>
      <c r="H40" s="28" t="s">
        <v>11</v>
      </c>
      <c r="I40" s="26" t="s">
        <v>12</v>
      </c>
      <c r="J40" s="28"/>
      <c r="K40" s="34" t="s">
        <v>5</v>
      </c>
      <c r="L40" s="49"/>
      <c r="M40" s="28" t="s">
        <v>15</v>
      </c>
      <c r="N40" s="26" t="s">
        <v>16</v>
      </c>
      <c r="O40" s="3"/>
      <c r="S40" s="3"/>
    </row>
    <row r="41" spans="1:19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x14ac:dyDescent="0.25">
      <c r="A42" s="3" t="s">
        <v>45</v>
      </c>
      <c r="B42" s="3"/>
      <c r="C42" s="3">
        <f>E47*2</f>
        <v>3486.3636363636365</v>
      </c>
      <c r="D42" s="3">
        <f>E47</f>
        <v>1743.1818181818182</v>
      </c>
      <c r="E42" s="3">
        <f>E47</f>
        <v>1743.1818181818182</v>
      </c>
      <c r="F42" s="3"/>
      <c r="G42" s="3">
        <f>E47*2</f>
        <v>3486.3636363636365</v>
      </c>
      <c r="H42" s="3"/>
      <c r="I42" s="3">
        <f>E47*2</f>
        <v>3486.3636363636365</v>
      </c>
      <c r="K42" s="3">
        <f>E47*2</f>
        <v>3486.3636363636365</v>
      </c>
      <c r="L42" s="3"/>
      <c r="M42" s="3">
        <f>E47</f>
        <v>1743.1818181818182</v>
      </c>
      <c r="N42" s="3">
        <f>E47</f>
        <v>1743.1818181818182</v>
      </c>
      <c r="P42" s="3"/>
      <c r="Q42" s="3"/>
      <c r="R42" s="3"/>
      <c r="S42" s="3"/>
    </row>
    <row r="43" spans="1:19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x14ac:dyDescent="0.25">
      <c r="B44" s="3"/>
      <c r="C44" s="31"/>
      <c r="D44" s="31"/>
      <c r="E44" s="31"/>
      <c r="F44" s="3"/>
      <c r="G44" s="3"/>
      <c r="H44" s="31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x14ac:dyDescent="0.25">
      <c r="A45" s="8" t="s">
        <v>26</v>
      </c>
      <c r="B45" s="8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x14ac:dyDescent="0.25">
      <c r="A46" s="3"/>
      <c r="B46" s="3"/>
      <c r="D46" s="3"/>
      <c r="E46" s="3" t="s">
        <v>27</v>
      </c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x14ac:dyDescent="0.25">
      <c r="A47" s="3" t="s">
        <v>28</v>
      </c>
      <c r="B47" s="3"/>
      <c r="C47" s="29">
        <f>SUM(B22:N22)</f>
        <v>19175</v>
      </c>
      <c r="D47" s="3"/>
      <c r="E47" s="3">
        <f>C51/11</f>
        <v>1743.1818181818182</v>
      </c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x14ac:dyDescent="0.25">
      <c r="A48" s="3" t="s">
        <v>46</v>
      </c>
      <c r="B48" s="3"/>
      <c r="C48" s="3">
        <v>0</v>
      </c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x14ac:dyDescent="0.25">
      <c r="A49" s="3" t="s">
        <v>29</v>
      </c>
      <c r="B49" s="3"/>
      <c r="C49" s="3">
        <v>0</v>
      </c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x14ac:dyDescent="0.25">
      <c r="A51" s="4" t="s">
        <v>30</v>
      </c>
      <c r="B51" s="4"/>
      <c r="C51" s="36">
        <f>C47-C48-C49</f>
        <v>19175</v>
      </c>
      <c r="D51" s="4"/>
      <c r="E51" s="30"/>
      <c r="F51" s="4"/>
      <c r="G51" s="4"/>
      <c r="H51" s="4"/>
      <c r="I51" s="4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x14ac:dyDescent="0.25">
      <c r="A53" s="6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x14ac:dyDescent="0.25">
      <c r="A54" s="6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x14ac:dyDescent="0.25">
      <c r="A58" s="3"/>
      <c r="B58" s="3"/>
      <c r="C58" s="29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x14ac:dyDescent="0.25">
      <c r="A61" s="3"/>
      <c r="B61" s="3"/>
      <c r="C61" s="31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x14ac:dyDescent="0.25">
      <c r="A65" s="3"/>
      <c r="B65" s="3"/>
      <c r="C65" s="31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</sheetData>
  <pageMargins left="0.7" right="0.7" top="0.75" bottom="0.75" header="0.3" footer="0.3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BC5A1D-7F0F-4A88-B6D5-90C83DCA7E24}">
  <dimension ref="A1:F36"/>
  <sheetViews>
    <sheetView topLeftCell="A7" workbookViewId="0">
      <selection activeCell="D39" sqref="D39"/>
    </sheetView>
  </sheetViews>
  <sheetFormatPr defaultRowHeight="15" x14ac:dyDescent="0.25"/>
  <sheetData>
    <row r="1" spans="1:6" ht="15.75" thickBot="1" x14ac:dyDescent="0.3">
      <c r="A1" t="s">
        <v>47</v>
      </c>
    </row>
    <row r="2" spans="1:6" ht="15.75" thickTop="1" x14ac:dyDescent="0.25">
      <c r="A2" s="37" t="s">
        <v>48</v>
      </c>
      <c r="B2" s="38"/>
      <c r="C2" s="38"/>
      <c r="D2" s="38"/>
      <c r="E2" s="38"/>
      <c r="F2" s="39"/>
    </row>
    <row r="3" spans="1:6" x14ac:dyDescent="0.25">
      <c r="A3" s="40" t="s">
        <v>49</v>
      </c>
      <c r="C3">
        <v>17702</v>
      </c>
      <c r="F3" s="41"/>
    </row>
    <row r="4" spans="1:6" x14ac:dyDescent="0.25">
      <c r="A4" s="40" t="s">
        <v>53</v>
      </c>
      <c r="C4">
        <v>9684</v>
      </c>
      <c r="E4" t="s">
        <v>57</v>
      </c>
      <c r="F4" s="41">
        <f>C4+C5-C6-C7</f>
        <v>915</v>
      </c>
    </row>
    <row r="5" spans="1:6" x14ac:dyDescent="0.25">
      <c r="A5" s="40" t="s">
        <v>31</v>
      </c>
      <c r="C5">
        <v>0</v>
      </c>
      <c r="F5" s="41"/>
    </row>
    <row r="6" spans="1:6" x14ac:dyDescent="0.25">
      <c r="A6" s="40" t="s">
        <v>55</v>
      </c>
      <c r="C6">
        <v>6800</v>
      </c>
      <c r="E6" t="s">
        <v>58</v>
      </c>
      <c r="F6" s="41">
        <f>C3-F4</f>
        <v>16787</v>
      </c>
    </row>
    <row r="7" spans="1:6" ht="15.75" thickBot="1" x14ac:dyDescent="0.3">
      <c r="A7" s="42" t="s">
        <v>56</v>
      </c>
      <c r="B7" s="43"/>
      <c r="C7" s="43">
        <v>1969</v>
      </c>
      <c r="D7" s="43"/>
      <c r="E7" s="43"/>
      <c r="F7" s="44"/>
    </row>
    <row r="8" spans="1:6" ht="16.5" thickTop="1" thickBot="1" x14ac:dyDescent="0.3"/>
    <row r="9" spans="1:6" ht="15.75" thickTop="1" x14ac:dyDescent="0.25">
      <c r="A9" s="37" t="s">
        <v>50</v>
      </c>
      <c r="B9" s="38"/>
      <c r="C9" s="38"/>
      <c r="D9" s="38"/>
      <c r="E9" s="38"/>
      <c r="F9" s="39"/>
    </row>
    <row r="10" spans="1:6" x14ac:dyDescent="0.25">
      <c r="A10" s="40" t="s">
        <v>49</v>
      </c>
      <c r="C10">
        <v>17702</v>
      </c>
      <c r="F10" s="41"/>
    </row>
    <row r="11" spans="1:6" x14ac:dyDescent="0.25">
      <c r="A11" s="40" t="s">
        <v>53</v>
      </c>
      <c r="C11">
        <v>9684</v>
      </c>
      <c r="E11" t="s">
        <v>57</v>
      </c>
      <c r="F11" s="41">
        <f>C11+C12-C13-C14</f>
        <v>2376</v>
      </c>
    </row>
    <row r="12" spans="1:6" x14ac:dyDescent="0.25">
      <c r="A12" s="40" t="s">
        <v>31</v>
      </c>
      <c r="C12">
        <v>0</v>
      </c>
      <c r="F12" s="41"/>
    </row>
    <row r="13" spans="1:6" x14ac:dyDescent="0.25">
      <c r="A13" s="40" t="s">
        <v>55</v>
      </c>
      <c r="C13">
        <v>6800</v>
      </c>
      <c r="E13" t="s">
        <v>58</v>
      </c>
      <c r="F13" s="41">
        <f>C10-F11</f>
        <v>15326</v>
      </c>
    </row>
    <row r="14" spans="1:6" ht="15.75" thickBot="1" x14ac:dyDescent="0.3">
      <c r="A14" s="42" t="s">
        <v>56</v>
      </c>
      <c r="B14" s="43"/>
      <c r="C14" s="43">
        <v>508</v>
      </c>
      <c r="D14" s="43"/>
      <c r="E14" s="43"/>
      <c r="F14" s="44"/>
    </row>
    <row r="15" spans="1:6" ht="16.5" thickTop="1" thickBot="1" x14ac:dyDescent="0.3"/>
    <row r="16" spans="1:6" ht="15.75" thickTop="1" x14ac:dyDescent="0.25">
      <c r="A16" s="37" t="s">
        <v>3</v>
      </c>
      <c r="B16" s="38"/>
      <c r="C16" s="38"/>
      <c r="D16" s="38"/>
      <c r="E16" s="38"/>
      <c r="F16" s="39"/>
    </row>
    <row r="17" spans="1:6" x14ac:dyDescent="0.25">
      <c r="A17" s="40" t="s">
        <v>49</v>
      </c>
      <c r="C17">
        <v>10221</v>
      </c>
      <c r="F17" s="41"/>
    </row>
    <row r="18" spans="1:6" x14ac:dyDescent="0.25">
      <c r="A18" s="40" t="s">
        <v>54</v>
      </c>
      <c r="C18">
        <v>4842</v>
      </c>
      <c r="E18" t="s">
        <v>57</v>
      </c>
      <c r="F18" s="41">
        <f>C18+C19-C20-C21</f>
        <v>2650</v>
      </c>
    </row>
    <row r="19" spans="1:6" x14ac:dyDescent="0.25">
      <c r="A19" s="40" t="s">
        <v>31</v>
      </c>
      <c r="C19">
        <v>0</v>
      </c>
      <c r="F19" s="41"/>
    </row>
    <row r="20" spans="1:6" x14ac:dyDescent="0.25">
      <c r="A20" s="40" t="s">
        <v>55</v>
      </c>
      <c r="C20">
        <v>1700</v>
      </c>
      <c r="E20" t="s">
        <v>58</v>
      </c>
      <c r="F20" s="41">
        <f>C17-F18</f>
        <v>7571</v>
      </c>
    </row>
    <row r="21" spans="1:6" ht="15.75" thickBot="1" x14ac:dyDescent="0.3">
      <c r="A21" s="42" t="s">
        <v>56</v>
      </c>
      <c r="B21" s="43"/>
      <c r="C21" s="43">
        <v>492</v>
      </c>
      <c r="D21" s="43"/>
      <c r="E21" s="43"/>
      <c r="F21" s="44"/>
    </row>
    <row r="22" spans="1:6" ht="16.5" thickTop="1" thickBot="1" x14ac:dyDescent="0.3"/>
    <row r="23" spans="1:6" ht="15.75" thickTop="1" x14ac:dyDescent="0.25">
      <c r="A23" s="37" t="s">
        <v>51</v>
      </c>
      <c r="B23" s="38"/>
      <c r="C23" s="38"/>
      <c r="D23" s="38"/>
      <c r="E23" s="38"/>
      <c r="F23" s="39"/>
    </row>
    <row r="24" spans="1:6" x14ac:dyDescent="0.25">
      <c r="A24" s="40" t="s">
        <v>49</v>
      </c>
      <c r="C24">
        <v>14442</v>
      </c>
      <c r="F24" s="41"/>
    </row>
    <row r="25" spans="1:6" x14ac:dyDescent="0.25">
      <c r="A25" s="40" t="s">
        <v>53</v>
      </c>
      <c r="C25">
        <v>9684</v>
      </c>
      <c r="E25" t="s">
        <v>57</v>
      </c>
      <c r="F25" s="41">
        <f>C25+C26-C27-C28</f>
        <v>13696</v>
      </c>
    </row>
    <row r="26" spans="1:6" x14ac:dyDescent="0.25">
      <c r="A26" s="40" t="s">
        <v>31</v>
      </c>
      <c r="C26">
        <v>10769</v>
      </c>
      <c r="F26" s="41"/>
    </row>
    <row r="27" spans="1:6" x14ac:dyDescent="0.25">
      <c r="A27" s="40" t="s">
        <v>55</v>
      </c>
      <c r="C27">
        <v>3400</v>
      </c>
      <c r="E27" t="s">
        <v>58</v>
      </c>
      <c r="F27" s="41">
        <f>C24-F25</f>
        <v>746</v>
      </c>
    </row>
    <row r="28" spans="1:6" ht="15.75" thickBot="1" x14ac:dyDescent="0.3">
      <c r="A28" s="42" t="s">
        <v>56</v>
      </c>
      <c r="B28" s="43"/>
      <c r="C28" s="43">
        <v>3357</v>
      </c>
      <c r="D28" s="43"/>
      <c r="E28" s="43"/>
      <c r="F28" s="44"/>
    </row>
    <row r="29" spans="1:6" ht="16.5" thickTop="1" thickBot="1" x14ac:dyDescent="0.3"/>
    <row r="30" spans="1:6" ht="15.75" thickTop="1" x14ac:dyDescent="0.25">
      <c r="A30" s="37" t="s">
        <v>52</v>
      </c>
      <c r="B30" s="38"/>
      <c r="C30" s="38"/>
      <c r="D30" s="38"/>
      <c r="E30" s="38"/>
      <c r="F30" s="39"/>
    </row>
    <row r="31" spans="1:6" x14ac:dyDescent="0.25">
      <c r="A31" s="40" t="s">
        <v>49</v>
      </c>
      <c r="C31">
        <v>14442</v>
      </c>
      <c r="F31" s="41"/>
    </row>
    <row r="32" spans="1:6" x14ac:dyDescent="0.25">
      <c r="A32" s="40" t="s">
        <v>53</v>
      </c>
      <c r="C32">
        <v>9684</v>
      </c>
      <c r="E32" t="s">
        <v>57</v>
      </c>
      <c r="F32" s="41">
        <f>C32+C33-C34-C35</f>
        <v>14157</v>
      </c>
    </row>
    <row r="33" spans="1:6" x14ac:dyDescent="0.25">
      <c r="A33" s="40" t="s">
        <v>31</v>
      </c>
      <c r="C33">
        <v>7873</v>
      </c>
      <c r="F33" s="41"/>
    </row>
    <row r="34" spans="1:6" x14ac:dyDescent="0.25">
      <c r="A34" s="40" t="s">
        <v>55</v>
      </c>
      <c r="C34">
        <v>3400</v>
      </c>
      <c r="E34" t="s">
        <v>58</v>
      </c>
      <c r="F34" s="41">
        <f>C31-F32</f>
        <v>285</v>
      </c>
    </row>
    <row r="35" spans="1:6" ht="15.75" thickBot="1" x14ac:dyDescent="0.3">
      <c r="A35" s="42" t="s">
        <v>56</v>
      </c>
      <c r="B35" s="43"/>
      <c r="C35" s="43">
        <v>0</v>
      </c>
      <c r="D35" s="43"/>
      <c r="E35" s="43"/>
      <c r="F35" s="44"/>
    </row>
    <row r="36" spans="1:6" ht="15.75" thickTop="1" x14ac:dyDescent="0.25"/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2024</vt:lpstr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Charlotte</dc:creator>
  <cp:lastModifiedBy>Charlotte</cp:lastModifiedBy>
  <cp:lastPrinted>2023-12-28T17:29:07Z</cp:lastPrinted>
  <dcterms:created xsi:type="dcterms:W3CDTF">2021-01-18T15:08:01Z</dcterms:created>
  <dcterms:modified xsi:type="dcterms:W3CDTF">2024-04-07T08:38:44Z</dcterms:modified>
</cp:coreProperties>
</file>